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 Quintiliani\Desktop\Finanza Aziendale_DEC_AA25_26\D_Simulazioni\"/>
    </mc:Choice>
  </mc:AlternateContent>
  <xr:revisionPtr revIDLastSave="0" documentId="13_ncr:1_{24AFAC72-8758-47D6-9074-4F8D3891FF27}" xr6:coauthVersionLast="47" xr6:coauthVersionMax="47" xr10:uidLastSave="{00000000-0000-0000-0000-000000000000}"/>
  <bookViews>
    <workbookView xWindow="-113" yWindow="-113" windowWidth="24267" windowHeight="13023" tabRatio="708" xr2:uid="{00000000-000D-0000-FFFF-FFFF00000000}"/>
  </bookViews>
  <sheets>
    <sheet name="Copertina" sheetId="32" r:id="rId1"/>
    <sheet name="1" sheetId="33" r:id="rId2"/>
    <sheet name="2" sheetId="35" r:id="rId3"/>
    <sheet name="3" sheetId="36" r:id="rId4"/>
  </sheets>
  <externalReferences>
    <externalReference r:id="rId5"/>
  </externalReferences>
  <definedNames>
    <definedName name="Compounding">'[1]5-2'!#REF!</definedName>
  </definedNames>
  <calcPr calcId="191029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6" l="1"/>
  <c r="D15" i="36" s="1"/>
  <c r="D16" i="36" s="1"/>
  <c r="F15" i="35"/>
  <c r="D19" i="35" s="1"/>
  <c r="F16" i="35"/>
  <c r="E15" i="35"/>
  <c r="E16" i="35"/>
  <c r="D15" i="35"/>
  <c r="D10" i="35"/>
  <c r="G14" i="35"/>
  <c r="G15" i="35"/>
  <c r="G16" i="35" s="1"/>
  <c r="E21" i="33"/>
  <c r="F21" i="33"/>
  <c r="F23" i="33" s="1"/>
  <c r="G21" i="33"/>
  <c r="G23" i="33"/>
  <c r="G24" i="33" s="1"/>
  <c r="H21" i="33"/>
  <c r="H22" i="33" s="1"/>
  <c r="H23" i="33" s="1"/>
  <c r="H24" i="33" s="1"/>
  <c r="D21" i="33"/>
  <c r="D23" i="33"/>
  <c r="E23" i="33"/>
  <c r="E24" i="33"/>
  <c r="D16" i="35"/>
  <c r="D24" i="33"/>
  <c r="F24" i="33" l="1"/>
  <c r="D25" i="33"/>
  <c r="D28" i="33" s="1"/>
  <c r="D31" i="33" s="1"/>
  <c r="D18" i="35"/>
  <c r="I24" i="33"/>
</calcChain>
</file>

<file path=xl/sharedStrings.xml><?xml version="1.0" encoding="utf-8"?>
<sst xmlns="http://schemas.openxmlformats.org/spreadsheetml/2006/main" count="55" uniqueCount="43">
  <si>
    <t>a.</t>
  </si>
  <si>
    <t>b.</t>
  </si>
  <si>
    <t>Problema 1</t>
  </si>
  <si>
    <t>Problema 3</t>
  </si>
  <si>
    <t>SOLUZIONE</t>
  </si>
  <si>
    <t>Anno</t>
  </si>
  <si>
    <t>FCF (milioni di $)</t>
  </si>
  <si>
    <t>Flusso di cassa totale</t>
  </si>
  <si>
    <t>Valore attuale</t>
  </si>
  <si>
    <t>VAN con xls</t>
  </si>
  <si>
    <t>Wacc</t>
  </si>
  <si>
    <t>g</t>
  </si>
  <si>
    <t>D</t>
  </si>
  <si>
    <t>FCF</t>
  </si>
  <si>
    <t>Wa</t>
  </si>
  <si>
    <t>We</t>
  </si>
  <si>
    <t>Si prevede che Heavy Metal Corporation genererà i seguenti flussi di cassa nei prossimi cinque anni:</t>
  </si>
  <si>
    <t>Dopo i cinque anni, si prevede che il tasso di crescita dei flussi di cassa si collochi nella media di settore, pari al 4% annuo. Usando il metodo dei flussi di cassa scontati, dato un costo medio ponderato del capitale pari al 14%, stimate:</t>
  </si>
  <si>
    <r>
      <t>Il valore complessivo (</t>
    </r>
    <r>
      <rPr>
        <i/>
        <sz val="14"/>
        <rFont val="Times New Roman"/>
        <family val="1"/>
      </rPr>
      <t>enterprise value</t>
    </r>
    <r>
      <rPr>
        <sz val="14"/>
        <rFont val="Times New Roman"/>
        <family val="1"/>
      </rPr>
      <t>) di Heavy Metal.</t>
    </r>
  </si>
  <si>
    <t>Il prezzo del titolo Heavy Metal, ipotizzando che l’azienda non abbia liquidità in eccesso, che abbia un debito di 300 milioni di $ e 40 milioni di azioni in circolazione.</t>
  </si>
  <si>
    <t>Numero di azioni in circolazione</t>
  </si>
  <si>
    <t>Prezzo dell'azione Heavy Metal</t>
  </si>
  <si>
    <t>Valore terminale (TV)</t>
  </si>
  <si>
    <t>Costo del capitale (Wacc)</t>
  </si>
  <si>
    <t>Tasso di crescita a lungo termine (g)</t>
  </si>
  <si>
    <t>Attualizzazione</t>
  </si>
  <si>
    <t>Enterprise value (Wa)</t>
  </si>
  <si>
    <t>Debito (D)</t>
  </si>
  <si>
    <t>Valore del capitale proprio (We)</t>
  </si>
  <si>
    <t>CASO YALE</t>
  </si>
  <si>
    <t>Si consideri la società Yale con i seguenti flussi di cassa (FCF):
2002 $0,54
2003 $0,66
2004 $0,78
2005 $0,90
Se il tasso di crescita a partire dal 2005 è dell’11,5% e il costo medio ponderato del capitale (wacc) è del 12,3%, qual è il valore dell’impresa nel 2001?</t>
  </si>
  <si>
    <t>VAN (Wa)</t>
  </si>
  <si>
    <t>FCF2005</t>
  </si>
  <si>
    <t>FCFnormalizzato</t>
  </si>
  <si>
    <t>CASO AQUARAMA</t>
  </si>
  <si>
    <t>La società Aquarama ha un free cash flow corrente (FCF al tempo 0) di € 100.000 che si stima possa crescere a un tasso costante del 7%. Il costo medio ponderato del capitale (wacc) è dell’11%, mentre il valore del debito dell’impresa è pari a € 1 milione. Calcolare il valore complessivo dell’impresa e il valore dell’equity.</t>
  </si>
  <si>
    <t>N.b. Inserire i dati nelle celle verdi</t>
  </si>
  <si>
    <t>Autore:</t>
  </si>
  <si>
    <t>Prof. Andrea Quintiliani</t>
  </si>
  <si>
    <t xml:space="preserve">
Email: andrea.quintiliani@unich.it
</t>
  </si>
  <si>
    <t>Versione 2025/01</t>
  </si>
  <si>
    <t xml:space="preserve">Il software è un'applicazione ad uso PERSONALE dell'Autore e degli Studenti del Corso "Finanza Aziendale" (Unich)                                                                                                                                   </t>
  </si>
  <si>
    <t>Problema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</si>
</sst>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\-&quot;€&quot;\ #,##0.00"/>
    <numFmt numFmtId="165" formatCode="&quot;€&quot;\ #,##0"/>
    <numFmt numFmtId="166" formatCode="#,##0_ ;\-#,##0\ "/>
    <numFmt numFmtId="167" formatCode="[$-410]d\-mmm\-yy;@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9"/>
      <name val="Times New Roman"/>
      <family val="1"/>
    </font>
    <font>
      <b/>
      <sz val="14"/>
      <color indexed="1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7"/>
      <name val="Times New Roman"/>
      <family val="1"/>
    </font>
    <font>
      <b/>
      <sz val="11"/>
      <name val="Times New Roman"/>
      <family val="1"/>
    </font>
    <font>
      <i/>
      <sz val="14"/>
      <name val="Times New Roman"/>
      <family val="1"/>
    </font>
    <font>
      <sz val="14"/>
      <name val="Arial"/>
      <family val="2"/>
    </font>
    <font>
      <i/>
      <sz val="11"/>
      <name val="Arial"/>
      <family val="2"/>
    </font>
    <font>
      <b/>
      <sz val="14"/>
      <color indexed="17"/>
      <name val="Times New Roman"/>
      <family val="1"/>
    </font>
    <font>
      <b/>
      <i/>
      <sz val="14"/>
      <name val="Times New Roman"/>
      <family val="1"/>
    </font>
    <font>
      <b/>
      <i/>
      <sz val="11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  <font>
      <b/>
      <i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E6A4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/>
  </cellStyleXfs>
  <cellXfs count="124">
    <xf numFmtId="0" fontId="0" fillId="0" borderId="0" xfId="0">
      <alignment vertical="top"/>
    </xf>
    <xf numFmtId="0" fontId="4" fillId="2" borderId="0" xfId="0" applyFont="1" applyFill="1" applyAlignment="1"/>
    <xf numFmtId="39" fontId="5" fillId="3" borderId="4" xfId="0" applyNumberFormat="1" applyFont="1" applyFill="1" applyBorder="1" applyAlignment="1"/>
    <xf numFmtId="0" fontId="7" fillId="3" borderId="0" xfId="0" applyFont="1" applyFill="1" applyAlignment="1"/>
    <xf numFmtId="39" fontId="8" fillId="3" borderId="4" xfId="0" applyNumberFormat="1" applyFont="1" applyFill="1" applyBorder="1" applyAlignment="1">
      <alignment vertical="center"/>
    </xf>
    <xf numFmtId="0" fontId="7" fillId="3" borderId="0" xfId="0" applyFont="1" applyFill="1" applyAlignment="1">
      <alignment horizontal="left" wrapText="1"/>
    </xf>
    <xf numFmtId="0" fontId="7" fillId="3" borderId="2" xfId="0" applyFont="1" applyFill="1" applyBorder="1" applyAlignment="1" applyProtection="1">
      <protection locked="0"/>
    </xf>
    <xf numFmtId="0" fontId="7" fillId="3" borderId="9" xfId="0" applyFont="1" applyFill="1" applyBorder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0" borderId="0" xfId="0" applyFont="1" applyAlignment="1"/>
    <xf numFmtId="0" fontId="7" fillId="3" borderId="3" xfId="0" applyFont="1" applyFill="1" applyBorder="1" applyAlignment="1"/>
    <xf numFmtId="0" fontId="7" fillId="2" borderId="0" xfId="0" applyFont="1" applyFill="1" applyAlignment="1"/>
    <xf numFmtId="0" fontId="7" fillId="3" borderId="2" xfId="0" applyFont="1" applyFill="1" applyBorder="1" applyAlignment="1"/>
    <xf numFmtId="0" fontId="6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/>
    <xf numFmtId="10" fontId="7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12" xfId="0" applyFont="1" applyFill="1" applyBorder="1" applyAlignment="1"/>
    <xf numFmtId="0" fontId="6" fillId="3" borderId="12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7" fillId="4" borderId="0" xfId="0" applyFont="1" applyFill="1" applyAlignment="1"/>
    <xf numFmtId="0" fontId="2" fillId="4" borderId="0" xfId="2" applyFill="1">
      <alignment vertical="top"/>
    </xf>
    <xf numFmtId="39" fontId="5" fillId="3" borderId="8" xfId="0" applyNumberFormat="1" applyFont="1" applyFill="1" applyBorder="1" applyAlignment="1"/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>
      <alignment vertical="top"/>
    </xf>
    <xf numFmtId="0" fontId="7" fillId="3" borderId="0" xfId="0" applyFont="1" applyFill="1">
      <alignment vertical="top"/>
    </xf>
    <xf numFmtId="0" fontId="11" fillId="4" borderId="0" xfId="0" applyFont="1" applyFill="1">
      <alignment vertical="top"/>
    </xf>
    <xf numFmtId="0" fontId="11" fillId="0" borderId="0" xfId="0" applyFont="1">
      <alignment vertical="top"/>
    </xf>
    <xf numFmtId="0" fontId="6" fillId="3" borderId="3" xfId="0" applyFont="1" applyFill="1" applyBorder="1">
      <alignment vertical="top"/>
    </xf>
    <xf numFmtId="0" fontId="11" fillId="3" borderId="2" xfId="0" applyFont="1" applyFill="1" applyBorder="1">
      <alignment vertical="top"/>
    </xf>
    <xf numFmtId="0" fontId="7" fillId="3" borderId="3" xfId="0" applyFont="1" applyFill="1" applyBorder="1">
      <alignment vertical="top"/>
    </xf>
    <xf numFmtId="0" fontId="8" fillId="3" borderId="0" xfId="0" applyFont="1" applyFill="1">
      <alignment vertical="top"/>
    </xf>
    <xf numFmtId="0" fontId="8" fillId="3" borderId="1" xfId="0" applyFont="1" applyFill="1" applyBorder="1">
      <alignment vertical="top"/>
    </xf>
    <xf numFmtId="0" fontId="7" fillId="3" borderId="5" xfId="0" applyFont="1" applyFill="1" applyBorder="1">
      <alignment vertical="top"/>
    </xf>
    <xf numFmtId="0" fontId="7" fillId="3" borderId="6" xfId="0" applyFont="1" applyFill="1" applyBorder="1">
      <alignment vertical="top"/>
    </xf>
    <xf numFmtId="0" fontId="11" fillId="3" borderId="7" xfId="0" applyFont="1" applyFill="1" applyBorder="1">
      <alignment vertical="top"/>
    </xf>
    <xf numFmtId="0" fontId="7" fillId="5" borderId="0" xfId="0" applyFont="1" applyFill="1" applyAlignment="1">
      <alignment horizontal="center"/>
    </xf>
    <xf numFmtId="10" fontId="5" fillId="5" borderId="4" xfId="0" applyNumberFormat="1" applyFont="1" applyFill="1" applyBorder="1" applyAlignment="1"/>
    <xf numFmtId="39" fontId="8" fillId="5" borderId="4" xfId="0" applyNumberFormat="1" applyFont="1" applyFill="1" applyBorder="1" applyAlignment="1">
      <alignment vertical="center"/>
    </xf>
    <xf numFmtId="0" fontId="9" fillId="3" borderId="0" xfId="0" applyFont="1" applyFill="1" applyAlignment="1">
      <alignment horizontal="right" vertical="top"/>
    </xf>
    <xf numFmtId="0" fontId="12" fillId="3" borderId="0" xfId="0" applyFont="1" applyFill="1">
      <alignment vertical="top"/>
    </xf>
    <xf numFmtId="2" fontId="3" fillId="3" borderId="13" xfId="0" applyNumberFormat="1" applyFont="1" applyFill="1" applyBorder="1">
      <alignment vertical="top"/>
    </xf>
    <xf numFmtId="0" fontId="7" fillId="3" borderId="9" xfId="2" applyFont="1" applyFill="1" applyBorder="1" applyAlignment="1"/>
    <xf numFmtId="0" fontId="7" fillId="3" borderId="10" xfId="2" applyFont="1" applyFill="1" applyBorder="1" applyAlignment="1"/>
    <xf numFmtId="0" fontId="7" fillId="3" borderId="11" xfId="2" applyFont="1" applyFill="1" applyBorder="1" applyAlignment="1"/>
    <xf numFmtId="0" fontId="7" fillId="0" borderId="0" xfId="2" applyFont="1" applyAlignment="1"/>
    <xf numFmtId="0" fontId="7" fillId="3" borderId="3" xfId="2" applyFont="1" applyFill="1" applyBorder="1" applyAlignment="1"/>
    <xf numFmtId="0" fontId="4" fillId="2" borderId="0" xfId="2" applyFont="1" applyFill="1" applyAlignment="1"/>
    <xf numFmtId="0" fontId="7" fillId="2" borderId="0" xfId="2" applyFont="1" applyFill="1" applyAlignment="1"/>
    <xf numFmtId="0" fontId="7" fillId="3" borderId="2" xfId="2" applyFont="1" applyFill="1" applyBorder="1" applyAlignment="1"/>
    <xf numFmtId="0" fontId="7" fillId="3" borderId="0" xfId="2" applyFont="1" applyFill="1" applyAlignment="1"/>
    <xf numFmtId="0" fontId="7" fillId="3" borderId="2" xfId="2" applyFont="1" applyFill="1" applyBorder="1" applyAlignment="1" applyProtection="1">
      <protection locked="0"/>
    </xf>
    <xf numFmtId="0" fontId="7" fillId="3" borderId="0" xfId="2" applyFont="1" applyFill="1" applyAlignment="1">
      <alignment horizontal="center"/>
    </xf>
    <xf numFmtId="0" fontId="7" fillId="3" borderId="0" xfId="2" applyFont="1" applyFill="1" applyAlignment="1">
      <alignment wrapText="1"/>
    </xf>
    <xf numFmtId="0" fontId="2" fillId="3" borderId="0" xfId="2" applyFill="1">
      <alignment vertical="top"/>
    </xf>
    <xf numFmtId="0" fontId="6" fillId="3" borderId="0" xfId="2" applyFont="1" applyFill="1" applyAlignment="1">
      <alignment horizontal="center"/>
    </xf>
    <xf numFmtId="0" fontId="2" fillId="0" borderId="0" xfId="2">
      <alignment vertical="top"/>
    </xf>
    <xf numFmtId="10" fontId="7" fillId="3" borderId="0" xfId="2" applyNumberFormat="1" applyFont="1" applyFill="1" applyAlignment="1">
      <alignment horizontal="center"/>
    </xf>
    <xf numFmtId="0" fontId="7" fillId="3" borderId="0" xfId="2" applyFont="1" applyFill="1" applyAlignment="1">
      <alignment horizontal="left"/>
    </xf>
    <xf numFmtId="0" fontId="3" fillId="3" borderId="3" xfId="2" applyFont="1" applyFill="1" applyBorder="1">
      <alignment vertical="top"/>
    </xf>
    <xf numFmtId="0" fontId="2" fillId="3" borderId="2" xfId="2" applyFill="1" applyBorder="1">
      <alignment vertical="top"/>
    </xf>
    <xf numFmtId="0" fontId="7" fillId="3" borderId="0" xfId="2" applyFont="1" applyFill="1" applyAlignment="1">
      <alignment horizontal="left" wrapText="1"/>
    </xf>
    <xf numFmtId="0" fontId="2" fillId="3" borderId="3" xfId="2" applyFill="1" applyBorder="1">
      <alignment vertical="top"/>
    </xf>
    <xf numFmtId="0" fontId="6" fillId="3" borderId="0" xfId="2" applyFont="1" applyFill="1" applyAlignment="1">
      <alignment horizontal="left"/>
    </xf>
    <xf numFmtId="0" fontId="3" fillId="3" borderId="0" xfId="2" applyFont="1" applyFill="1">
      <alignment vertical="top"/>
    </xf>
    <xf numFmtId="39" fontId="5" fillId="3" borderId="0" xfId="2" applyNumberFormat="1" applyFont="1" applyFill="1" applyAlignment="1"/>
    <xf numFmtId="39" fontId="8" fillId="3" borderId="0" xfId="2" applyNumberFormat="1" applyFont="1" applyFill="1" applyAlignment="1">
      <alignment vertical="center"/>
    </xf>
    <xf numFmtId="0" fontId="7" fillId="3" borderId="0" xfId="2" applyFont="1" applyFill="1" applyAlignment="1">
      <alignment horizontal="right"/>
    </xf>
    <xf numFmtId="0" fontId="2" fillId="3" borderId="5" xfId="2" applyFill="1" applyBorder="1">
      <alignment vertical="top"/>
    </xf>
    <xf numFmtId="0" fontId="2" fillId="3" borderId="6" xfId="2" applyFill="1" applyBorder="1">
      <alignment vertical="top"/>
    </xf>
    <xf numFmtId="0" fontId="2" fillId="3" borderId="7" xfId="2" applyFill="1" applyBorder="1">
      <alignment vertical="top"/>
    </xf>
    <xf numFmtId="0" fontId="7" fillId="4" borderId="0" xfId="2" applyFont="1" applyFill="1" applyAlignment="1"/>
    <xf numFmtId="0" fontId="7" fillId="3" borderId="0" xfId="2" applyFont="1" applyFill="1">
      <alignment vertical="top"/>
    </xf>
    <xf numFmtId="0" fontId="6" fillId="3" borderId="0" xfId="2" applyFont="1" applyFill="1">
      <alignment vertical="top"/>
    </xf>
    <xf numFmtId="39" fontId="13" fillId="3" borderId="4" xfId="2" applyNumberFormat="1" applyFont="1" applyFill="1" applyBorder="1" applyAlignment="1">
      <alignment vertical="center"/>
    </xf>
    <xf numFmtId="39" fontId="13" fillId="3" borderId="4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left"/>
    </xf>
    <xf numFmtId="0" fontId="14" fillId="3" borderId="0" xfId="2" applyFont="1" applyFill="1" applyAlignment="1">
      <alignment horizontal="right"/>
    </xf>
    <xf numFmtId="0" fontId="6" fillId="3" borderId="12" xfId="2" applyFont="1" applyFill="1" applyBorder="1" applyAlignment="1"/>
    <xf numFmtId="0" fontId="6" fillId="3" borderId="12" xfId="2" applyFont="1" applyFill="1" applyBorder="1" applyAlignment="1">
      <alignment horizontal="center"/>
    </xf>
    <xf numFmtId="2" fontId="7" fillId="3" borderId="0" xfId="2" applyNumberFormat="1" applyFont="1" applyFill="1" applyAlignment="1">
      <alignment horizontal="center"/>
    </xf>
    <xf numFmtId="0" fontId="7" fillId="4" borderId="0" xfId="2" applyFont="1" applyFill="1" applyAlignment="1">
      <alignment horizontal="center"/>
    </xf>
    <xf numFmtId="0" fontId="6" fillId="4" borderId="0" xfId="2" applyFont="1" applyFill="1" applyAlignment="1">
      <alignment horizontal="left"/>
    </xf>
    <xf numFmtId="0" fontId="7" fillId="4" borderId="0" xfId="2" applyFont="1" applyFill="1" applyAlignment="1">
      <alignment horizontal="right"/>
    </xf>
    <xf numFmtId="2" fontId="7" fillId="5" borderId="0" xfId="2" applyNumberFormat="1" applyFont="1" applyFill="1" applyAlignment="1">
      <alignment horizontal="center"/>
    </xf>
    <xf numFmtId="0" fontId="7" fillId="5" borderId="0" xfId="2" applyFont="1" applyFill="1" applyAlignment="1">
      <alignment horizontal="center"/>
    </xf>
    <xf numFmtId="0" fontId="14" fillId="3" borderId="0" xfId="2" applyFont="1" applyFill="1" applyAlignment="1">
      <alignment horizontal="right" wrapText="1"/>
    </xf>
    <xf numFmtId="0" fontId="7" fillId="4" borderId="0" xfId="2" applyFont="1" applyFill="1">
      <alignment vertical="top"/>
    </xf>
    <xf numFmtId="165" fontId="7" fillId="3" borderId="0" xfId="2" applyNumberFormat="1" applyFont="1" applyFill="1" applyAlignment="1">
      <alignment horizontal="center"/>
    </xf>
    <xf numFmtId="9" fontId="7" fillId="5" borderId="0" xfId="2" applyNumberFormat="1" applyFont="1" applyFill="1" applyAlignment="1">
      <alignment horizontal="left"/>
    </xf>
    <xf numFmtId="165" fontId="7" fillId="5" borderId="0" xfId="2" applyNumberFormat="1" applyFont="1" applyFill="1" applyAlignment="1">
      <alignment horizontal="left"/>
    </xf>
    <xf numFmtId="164" fontId="13" fillId="3" borderId="4" xfId="2" applyNumberFormat="1" applyFont="1" applyFill="1" applyBorder="1" applyAlignment="1">
      <alignment vertical="center"/>
    </xf>
    <xf numFmtId="0" fontId="7" fillId="4" borderId="3" xfId="2" applyFont="1" applyFill="1" applyBorder="1" applyAlignment="1"/>
    <xf numFmtId="0" fontId="7" fillId="4" borderId="0" xfId="2" applyFont="1" applyFill="1" applyAlignment="1">
      <alignment horizontal="justify" vertical="center" wrapText="1"/>
    </xf>
    <xf numFmtId="0" fontId="7" fillId="4" borderId="0" xfId="0" applyFont="1" applyFill="1" applyAlignment="1">
      <alignment horizontal="justify" vertical="center"/>
    </xf>
    <xf numFmtId="0" fontId="7" fillId="4" borderId="2" xfId="2" applyFont="1" applyFill="1" applyBorder="1" applyAlignment="1"/>
    <xf numFmtId="166" fontId="8" fillId="5" borderId="4" xfId="0" applyNumberFormat="1" applyFont="1" applyFill="1" applyBorder="1" applyAlignment="1">
      <alignment vertical="center"/>
    </xf>
    <xf numFmtId="0" fontId="15" fillId="3" borderId="0" xfId="3" applyFont="1" applyFill="1" applyAlignment="1">
      <alignment horizontal="left" vertical="center"/>
    </xf>
    <xf numFmtId="0" fontId="16" fillId="3" borderId="0" xfId="3" applyFont="1" applyFill="1" applyAlignment="1">
      <alignment vertical="center"/>
    </xf>
    <xf numFmtId="0" fontId="17" fillId="3" borderId="0" xfId="3" applyFont="1" applyFill="1" applyAlignment="1">
      <alignment horizontal="left" vertical="center" indent="1"/>
    </xf>
    <xf numFmtId="0" fontId="18" fillId="3" borderId="0" xfId="3" applyFont="1" applyFill="1" applyAlignment="1">
      <alignment vertical="center"/>
    </xf>
    <xf numFmtId="0" fontId="19" fillId="3" borderId="0" xfId="3" applyFont="1" applyFill="1" applyAlignment="1">
      <alignment horizontal="left" vertical="center"/>
    </xf>
    <xf numFmtId="0" fontId="20" fillId="4" borderId="0" xfId="2" applyFont="1" applyFill="1">
      <alignment vertical="top"/>
    </xf>
    <xf numFmtId="0" fontId="17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167" fontId="15" fillId="3" borderId="0" xfId="3" applyNumberFormat="1" applyFont="1" applyFill="1" applyAlignment="1">
      <alignment horizontal="left" vertical="center"/>
    </xf>
    <xf numFmtId="0" fontId="17" fillId="3" borderId="0" xfId="3" applyFont="1" applyFill="1" applyAlignment="1">
      <alignment horizontal="left" vertical="center"/>
    </xf>
    <xf numFmtId="0" fontId="7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>
      <alignment vertical="top"/>
    </xf>
    <xf numFmtId="0" fontId="4" fillId="2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/>
    </xf>
    <xf numFmtId="0" fontId="4" fillId="2" borderId="0" xfId="2" applyFont="1" applyFill="1" applyAlignment="1">
      <alignment horizontal="left"/>
    </xf>
    <xf numFmtId="0" fontId="6" fillId="3" borderId="0" xfId="2" applyFont="1" applyFill="1" applyAlignment="1">
      <alignment horizontal="left" vertical="center" wrapText="1"/>
    </xf>
    <xf numFmtId="0" fontId="7" fillId="3" borderId="0" xfId="2" applyFont="1" applyFill="1" applyAlignment="1">
      <alignment horizontal="justify" wrapText="1"/>
    </xf>
    <xf numFmtId="0" fontId="0" fillId="0" borderId="0" xfId="0">
      <alignment vertical="top"/>
    </xf>
    <xf numFmtId="0" fontId="7" fillId="4" borderId="0" xfId="2" applyFont="1" applyFill="1" applyAlignment="1">
      <alignment horizontal="center"/>
    </xf>
    <xf numFmtId="0" fontId="7" fillId="4" borderId="0" xfId="2" applyFont="1" applyFill="1" applyAlignment="1">
      <alignment horizontal="justify" vertical="center" wrapText="1"/>
    </xf>
    <xf numFmtId="0" fontId="7" fillId="0" borderId="0" xfId="0" applyFont="1" applyAlignment="1">
      <alignment horizontal="justify" vertical="center"/>
    </xf>
  </cellXfs>
  <cellStyles count="4">
    <cellStyle name="Normal_Chapter 2 revision 3" xfId="1" xr:uid="{00000000-0005-0000-0000-000001000000}"/>
    <cellStyle name="Normale" xfId="0" builtinId="0"/>
    <cellStyle name="Normale 2" xfId="2" xr:uid="{00000000-0005-0000-0000-000005000000}"/>
    <cellStyle name="Normale 3" xfId="3" xr:uid="{71A29CD9-5D9F-478F-B5D9-D95060B8559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12</xdr:row>
      <xdr:rowOff>22225</xdr:rowOff>
    </xdr:from>
    <xdr:to>
      <xdr:col>10</xdr:col>
      <xdr:colOff>466718</xdr:colOff>
      <xdr:row>20</xdr:row>
      <xdr:rowOff>3175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B749DE3-C8F1-B480-45C8-CC5668ECA7D9}"/>
            </a:ext>
          </a:extLst>
        </xdr:cNvPr>
        <xdr:cNvSpPr>
          <a:spLocks noChangeArrowheads="1"/>
        </xdr:cNvSpPr>
      </xdr:nvSpPr>
      <xdr:spPr bwMode="auto">
        <a:xfrm>
          <a:off x="723900" y="2124075"/>
          <a:ext cx="5819775" cy="1276350"/>
        </a:xfrm>
        <a:prstGeom prst="rect">
          <a:avLst/>
        </a:prstGeom>
        <a:solidFill>
          <a:sysClr val="window" lastClr="FFFFFF"/>
        </a:solidFill>
        <a:ln w="50800" algn="ctr">
          <a:solidFill>
            <a:schemeClr val="accent2"/>
          </a:solidFill>
          <a:miter lim="800000"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/>
          <a:r>
            <a:rPr lang="it-IT" sz="1800" b="1" i="0" baseline="0">
              <a:solidFill>
                <a:sysClr val="windowText" lastClr="000000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Finanza Aziendale</a:t>
          </a:r>
        </a:p>
        <a:p>
          <a:pPr algn="ctr"/>
          <a:endParaRPr lang="it-IT" sz="1800" b="0" i="0" baseline="0">
            <a:solidFill>
              <a:schemeClr val="hlink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  <a:p>
          <a:pPr algn="ctr"/>
          <a:r>
            <a:rPr lang="it-IT" sz="1600" b="0" i="0" baseline="0">
              <a:solidFill>
                <a:srgbClr val="C00000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Valutazione d'azienda: Esercizi</a:t>
          </a:r>
          <a:endParaRPr lang="it-IT" sz="1600" b="0" i="0" kern="1200" baseline="0">
            <a:solidFill>
              <a:srgbClr val="C00000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270344</xdr:colOff>
      <xdr:row>1</xdr:row>
      <xdr:rowOff>23854</xdr:rowOff>
    </xdr:from>
    <xdr:to>
      <xdr:col>10</xdr:col>
      <xdr:colOff>508882</xdr:colOff>
      <xdr:row>10</xdr:row>
      <xdr:rowOff>151153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5FB6D3F4-CD30-4255-8093-0CF5E73DD244}"/>
            </a:ext>
          </a:extLst>
        </xdr:cNvPr>
        <xdr:cNvSpPr>
          <a:spLocks noChangeArrowheads="1"/>
        </xdr:cNvSpPr>
      </xdr:nvSpPr>
      <xdr:spPr bwMode="auto">
        <a:xfrm>
          <a:off x="270344" y="182880"/>
          <a:ext cx="6838121" cy="17175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anchor="b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>
                <a:outerShdw blurRad="38100" dist="38100" dir="2700000" algn="tl">
                  <a:srgbClr val="C0C0C0"/>
                </a:outerShdw>
              </a:effectLst>
              <a:uLnTx/>
              <a:uFillTx/>
              <a:latin typeface="Arial" charset="0"/>
              <a:ea typeface="+mn-ea"/>
              <a:cs typeface="+mn-cs"/>
            </a:rPr>
            <a:t>Università degli Studi "G. d'Annunzio" Chieti – Pescara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Dipartimento di Economia (DEC)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CdS Triennale (L-33) in ECONOMIA E COMMERCIO (CLEC)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Percorso: Economia e Finanza 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25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Insegnamento di: Finanza Aziendale – 9 CFU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25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1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A.A. 2025/2026</a:t>
          </a:r>
          <a:endParaRPr lang="it-IT" sz="16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Untitled\Documents%20and%20Settings\Nicole\My%20Documents\GreenPenQA\Jobs\Spoke&amp;Wheel\Berk_DeMarzo\Excel_Spreadsheets_Sols\XLS\chapter%205%20revision%20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5-2"/>
      <sheetName val="5-3"/>
      <sheetName val="5-7"/>
      <sheetName val="5-14"/>
      <sheetName val="5-15"/>
      <sheetName val="5-17"/>
      <sheetName val="5-18"/>
      <sheetName val="5-25"/>
      <sheetName val="5-26"/>
      <sheetName val="5-27"/>
      <sheetName val="5-2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26"/>
  <sheetViews>
    <sheetView showRowColHeaders="0" tabSelected="1" workbookViewId="0">
      <selection activeCell="B26" sqref="B26"/>
    </sheetView>
  </sheetViews>
  <sheetFormatPr defaultColWidth="9.21875" defaultRowHeight="12.55" x14ac:dyDescent="0.2"/>
  <cols>
    <col min="1" max="16384" width="9.21875" style="25"/>
  </cols>
  <sheetData>
    <row r="4" ht="18.8" customHeight="1" x14ac:dyDescent="0.2"/>
    <row r="6" ht="18.8" customHeight="1" x14ac:dyDescent="0.2"/>
    <row r="22" spans="2:10" ht="14.4" x14ac:dyDescent="0.2">
      <c r="B22" s="101" t="s">
        <v>37</v>
      </c>
      <c r="C22" s="102"/>
      <c r="D22" s="102"/>
      <c r="E22" s="103"/>
      <c r="F22" s="103"/>
      <c r="G22" s="102"/>
      <c r="H22" s="102"/>
      <c r="I22" s="102"/>
      <c r="J22" s="104"/>
    </row>
    <row r="23" spans="2:10" ht="14.4" x14ac:dyDescent="0.2">
      <c r="B23" s="105" t="s">
        <v>38</v>
      </c>
      <c r="C23" s="106"/>
      <c r="D23" s="106"/>
      <c r="E23" s="107"/>
      <c r="F23" s="102"/>
      <c r="G23" s="102"/>
      <c r="H23" s="102"/>
      <c r="I23" s="102"/>
      <c r="J23" s="108"/>
    </row>
    <row r="24" spans="2:10" ht="14.4" x14ac:dyDescent="0.2">
      <c r="B24" s="102" t="s">
        <v>39</v>
      </c>
      <c r="C24" s="104"/>
      <c r="D24" s="104"/>
      <c r="E24" s="104"/>
      <c r="F24" s="104"/>
      <c r="G24" s="104"/>
      <c r="H24" s="104"/>
      <c r="I24" s="104"/>
      <c r="J24" s="104"/>
    </row>
    <row r="25" spans="2:10" ht="14.4" x14ac:dyDescent="0.2">
      <c r="B25" s="109" t="s">
        <v>40</v>
      </c>
      <c r="C25" s="102"/>
      <c r="D25" s="102"/>
      <c r="E25" s="106"/>
      <c r="F25" s="106"/>
      <c r="G25" s="106"/>
      <c r="H25" s="106"/>
      <c r="I25" s="106"/>
    </row>
    <row r="26" spans="2:10" ht="14.4" x14ac:dyDescent="0.2">
      <c r="B26" s="110" t="s">
        <v>41</v>
      </c>
      <c r="C26" s="106"/>
      <c r="D26" s="106"/>
      <c r="E26" s="106"/>
      <c r="F26" s="106"/>
      <c r="G26" s="106"/>
      <c r="H26" s="106"/>
      <c r="I26" s="10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399"/>
  <sheetViews>
    <sheetView workbookViewId="0">
      <selection activeCell="D28" sqref="D28"/>
    </sheetView>
  </sheetViews>
  <sheetFormatPr defaultColWidth="9.21875" defaultRowHeight="17.55" x14ac:dyDescent="0.2"/>
  <cols>
    <col min="1" max="1" width="9.21875" style="31"/>
    <col min="2" max="2" width="3.44140625" style="31" bestFit="1" customWidth="1"/>
    <col min="3" max="3" width="46.77734375" style="31" customWidth="1"/>
    <col min="4" max="6" width="14.21875" style="31" bestFit="1" customWidth="1"/>
    <col min="7" max="7" width="13" style="31" bestFit="1" customWidth="1"/>
    <col min="8" max="8" width="14.21875" style="31" bestFit="1" customWidth="1"/>
    <col min="9" max="11" width="9.21875" style="31"/>
    <col min="12" max="12" width="3.77734375" style="31" customWidth="1"/>
    <col min="13" max="64" width="9.21875" style="30"/>
    <col min="65" max="16384" width="9.21875" style="31"/>
  </cols>
  <sheetData>
    <row r="1" spans="1:64" s="10" customFormat="1" ht="18.2" thickTop="1" x14ac:dyDescent="0.3">
      <c r="A1" s="7"/>
      <c r="B1" s="8" t="s">
        <v>36</v>
      </c>
      <c r="C1" s="8"/>
      <c r="D1" s="8"/>
      <c r="E1" s="8"/>
      <c r="F1" s="8"/>
      <c r="G1" s="8"/>
      <c r="H1" s="8"/>
      <c r="I1" s="8"/>
      <c r="J1" s="8"/>
      <c r="K1" s="8"/>
      <c r="L1" s="9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</row>
    <row r="2" spans="1:64" s="10" customFormat="1" x14ac:dyDescent="0.3">
      <c r="A2" s="11"/>
      <c r="B2" s="114" t="s">
        <v>2</v>
      </c>
      <c r="C2" s="114"/>
      <c r="D2" s="114"/>
      <c r="E2" s="114"/>
      <c r="F2" s="114"/>
      <c r="G2" s="1"/>
      <c r="H2" s="12"/>
      <c r="I2" s="12"/>
      <c r="J2" s="12"/>
      <c r="K2" s="12"/>
      <c r="L2" s="13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</row>
    <row r="3" spans="1:64" s="10" customFormat="1" x14ac:dyDescent="0.3">
      <c r="A3" s="11"/>
      <c r="B3" s="3"/>
      <c r="C3" s="3"/>
      <c r="D3" s="3"/>
      <c r="E3" s="3"/>
      <c r="F3" s="3"/>
      <c r="G3" s="3"/>
      <c r="H3" s="3"/>
      <c r="I3" s="3"/>
      <c r="J3" s="3"/>
      <c r="K3" s="3"/>
      <c r="L3" s="6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</row>
    <row r="4" spans="1:64" s="10" customFormat="1" ht="45.1" customHeight="1" x14ac:dyDescent="0.3">
      <c r="A4" s="11"/>
      <c r="B4" s="115" t="s">
        <v>16</v>
      </c>
      <c r="C4" s="115"/>
      <c r="D4" s="115"/>
      <c r="E4" s="115"/>
      <c r="F4" s="115"/>
      <c r="G4" s="115"/>
      <c r="H4" s="115"/>
      <c r="I4" s="115"/>
      <c r="J4" s="115"/>
      <c r="K4" s="115"/>
      <c r="L4" s="1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</row>
    <row r="5" spans="1:64" s="10" customFormat="1" x14ac:dyDescent="0.3">
      <c r="A5" s="11"/>
      <c r="B5" s="3"/>
      <c r="C5" s="3"/>
      <c r="D5" s="3"/>
      <c r="E5" s="15"/>
      <c r="F5" s="116"/>
      <c r="G5" s="116"/>
      <c r="H5" s="16"/>
      <c r="I5" s="16"/>
      <c r="J5" s="3"/>
      <c r="K5" s="3"/>
      <c r="L5" s="13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</row>
    <row r="6" spans="1:64" x14ac:dyDescent="0.3">
      <c r="A6" s="11"/>
      <c r="B6" s="29"/>
      <c r="C6" s="21" t="s">
        <v>5</v>
      </c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17"/>
      <c r="J6" s="29"/>
      <c r="K6" s="29"/>
      <c r="L6" s="13"/>
    </row>
    <row r="7" spans="1:64" x14ac:dyDescent="0.3">
      <c r="A7" s="11"/>
      <c r="B7" s="29"/>
      <c r="C7" s="18" t="s">
        <v>6</v>
      </c>
      <c r="D7" s="40">
        <v>53</v>
      </c>
      <c r="E7" s="40">
        <v>68</v>
      </c>
      <c r="F7" s="40">
        <v>78</v>
      </c>
      <c r="G7" s="40">
        <v>75</v>
      </c>
      <c r="H7" s="40">
        <v>82</v>
      </c>
      <c r="I7" s="19"/>
      <c r="J7" s="29"/>
      <c r="K7" s="29"/>
      <c r="L7" s="13"/>
    </row>
    <row r="8" spans="1:64" x14ac:dyDescent="0.3">
      <c r="A8" s="11"/>
      <c r="B8" s="3"/>
      <c r="C8" s="23"/>
      <c r="D8" s="15"/>
      <c r="E8" s="15"/>
      <c r="F8" s="15"/>
      <c r="G8" s="15"/>
      <c r="H8" s="15"/>
      <c r="I8" s="15"/>
      <c r="J8" s="29"/>
      <c r="K8" s="29"/>
      <c r="L8" s="13"/>
    </row>
    <row r="9" spans="1:64" s="10" customFormat="1" ht="58.55" customHeight="1" x14ac:dyDescent="0.3">
      <c r="A9" s="11"/>
      <c r="B9" s="115" t="s">
        <v>17</v>
      </c>
      <c r="C9" s="115"/>
      <c r="D9" s="115"/>
      <c r="E9" s="115"/>
      <c r="F9" s="115"/>
      <c r="G9" s="115"/>
      <c r="H9" s="115"/>
      <c r="I9" s="115"/>
      <c r="J9" s="115"/>
      <c r="K9" s="115"/>
      <c r="L9" s="1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</row>
    <row r="10" spans="1:64" x14ac:dyDescent="0.2">
      <c r="A10" s="32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3"/>
    </row>
    <row r="11" spans="1:64" x14ac:dyDescent="0.3">
      <c r="A11" s="11"/>
      <c r="B11" s="14" t="s">
        <v>0</v>
      </c>
      <c r="C11" s="111" t="s">
        <v>18</v>
      </c>
      <c r="D11" s="111"/>
      <c r="E11" s="111"/>
      <c r="F11" s="111"/>
      <c r="G11" s="111"/>
      <c r="H11" s="111"/>
      <c r="I11" s="111"/>
      <c r="J11" s="111"/>
      <c r="K11" s="111"/>
      <c r="L11" s="33"/>
    </row>
    <row r="12" spans="1:64" ht="7.55" customHeight="1" x14ac:dyDescent="0.2">
      <c r="A12" s="3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33"/>
    </row>
    <row r="13" spans="1:64" ht="37.6" customHeight="1" x14ac:dyDescent="0.3">
      <c r="A13" s="11"/>
      <c r="B13" s="14" t="s">
        <v>1</v>
      </c>
      <c r="C13" s="111" t="s">
        <v>19</v>
      </c>
      <c r="D13" s="111"/>
      <c r="E13" s="111"/>
      <c r="F13" s="111"/>
      <c r="G13" s="111"/>
      <c r="H13" s="111"/>
      <c r="I13" s="111"/>
      <c r="J13" s="111"/>
      <c r="K13" s="111"/>
      <c r="L13" s="33"/>
    </row>
    <row r="14" spans="1:64" ht="13.5" customHeight="1" x14ac:dyDescent="0.3">
      <c r="A14" s="11"/>
      <c r="B14" s="14"/>
      <c r="C14" s="5"/>
      <c r="D14" s="5"/>
      <c r="E14" s="5"/>
      <c r="F14" s="5"/>
      <c r="G14" s="5"/>
      <c r="H14" s="5"/>
      <c r="I14" s="5"/>
      <c r="J14" s="5"/>
      <c r="K14" s="5"/>
      <c r="L14" s="33"/>
    </row>
    <row r="15" spans="1:64" ht="24.75" customHeight="1" x14ac:dyDescent="0.2">
      <c r="A15" s="34"/>
      <c r="B15" s="29"/>
      <c r="C15" s="112" t="s">
        <v>4</v>
      </c>
      <c r="D15" s="113"/>
      <c r="E15" s="113"/>
      <c r="F15" s="113"/>
      <c r="G15" s="113"/>
      <c r="H15" s="113"/>
      <c r="I15" s="29"/>
      <c r="J15" s="29"/>
      <c r="K15" s="29"/>
      <c r="L15" s="33"/>
    </row>
    <row r="16" spans="1:64" ht="12.7" customHeight="1" x14ac:dyDescent="0.2">
      <c r="A16" s="34"/>
      <c r="B16" s="29"/>
      <c r="C16" s="27"/>
      <c r="D16" s="28"/>
      <c r="E16" s="28"/>
      <c r="F16" s="28"/>
      <c r="G16" s="28"/>
      <c r="H16" s="28"/>
      <c r="I16" s="29"/>
      <c r="J16" s="29"/>
      <c r="K16" s="29"/>
      <c r="L16" s="33"/>
    </row>
    <row r="17" spans="1:12" x14ac:dyDescent="0.3">
      <c r="A17" s="34"/>
      <c r="B17" s="29"/>
      <c r="C17" s="20" t="s">
        <v>23</v>
      </c>
      <c r="D17" s="41">
        <v>0.14000000000000001</v>
      </c>
      <c r="E17" s="29"/>
      <c r="F17" s="29"/>
      <c r="G17" s="29"/>
      <c r="H17" s="29"/>
      <c r="I17" s="29"/>
      <c r="J17" s="29"/>
      <c r="K17" s="29"/>
      <c r="L17" s="33"/>
    </row>
    <row r="18" spans="1:12" x14ac:dyDescent="0.3">
      <c r="A18" s="34"/>
      <c r="B18" s="29"/>
      <c r="C18" s="20" t="s">
        <v>24</v>
      </c>
      <c r="D18" s="41">
        <v>0.04</v>
      </c>
      <c r="E18" s="29"/>
      <c r="F18" s="29"/>
      <c r="G18" s="29"/>
      <c r="H18" s="29"/>
      <c r="I18" s="29"/>
      <c r="J18" s="29"/>
      <c r="K18" s="29"/>
      <c r="L18" s="33"/>
    </row>
    <row r="19" spans="1:12" x14ac:dyDescent="0.2">
      <c r="A19" s="34"/>
      <c r="B19" s="29"/>
      <c r="C19" s="28"/>
      <c r="D19" s="29"/>
      <c r="E19" s="29"/>
      <c r="F19" s="29"/>
      <c r="G19" s="29"/>
      <c r="H19" s="29"/>
      <c r="I19" s="29"/>
      <c r="J19" s="29"/>
      <c r="K19" s="29"/>
      <c r="L19" s="33"/>
    </row>
    <row r="20" spans="1:12" x14ac:dyDescent="0.3">
      <c r="A20" s="34"/>
      <c r="B20" s="29"/>
      <c r="C20" s="21" t="s">
        <v>5</v>
      </c>
      <c r="D20" s="22">
        <v>1</v>
      </c>
      <c r="E20" s="22">
        <v>2</v>
      </c>
      <c r="F20" s="22">
        <v>3</v>
      </c>
      <c r="G20" s="22">
        <v>4</v>
      </c>
      <c r="H20" s="22">
        <v>5</v>
      </c>
      <c r="I20" s="29"/>
      <c r="J20" s="29"/>
      <c r="K20" s="29"/>
      <c r="L20" s="33"/>
    </row>
    <row r="21" spans="1:12" x14ac:dyDescent="0.3">
      <c r="A21" s="34"/>
      <c r="B21" s="29"/>
      <c r="C21" s="20" t="s">
        <v>6</v>
      </c>
      <c r="D21" s="2">
        <f>D7</f>
        <v>53</v>
      </c>
      <c r="E21" s="2">
        <f>E7</f>
        <v>68</v>
      </c>
      <c r="F21" s="2">
        <f>F7</f>
        <v>78</v>
      </c>
      <c r="G21" s="2">
        <f>G7</f>
        <v>75</v>
      </c>
      <c r="H21" s="2">
        <f>H7</f>
        <v>82</v>
      </c>
      <c r="I21" s="29"/>
      <c r="J21" s="29"/>
      <c r="K21" s="29"/>
      <c r="L21" s="33"/>
    </row>
    <row r="22" spans="1:12" x14ac:dyDescent="0.3">
      <c r="A22" s="34"/>
      <c r="B22" s="29"/>
      <c r="C22" s="20" t="s">
        <v>22</v>
      </c>
      <c r="D22" s="28"/>
      <c r="E22" s="28"/>
      <c r="F22" s="28"/>
      <c r="G22" s="28"/>
      <c r="H22" s="26">
        <f>H21*(1+D18)/(D17-D18)</f>
        <v>852.8</v>
      </c>
      <c r="I22" s="29"/>
      <c r="J22" s="29"/>
      <c r="K22" s="29"/>
      <c r="L22" s="33"/>
    </row>
    <row r="23" spans="1:12" x14ac:dyDescent="0.3">
      <c r="A23" s="34"/>
      <c r="B23" s="29"/>
      <c r="C23" s="20" t="s">
        <v>7</v>
      </c>
      <c r="D23" s="2">
        <f>SUM(D21:D22)</f>
        <v>53</v>
      </c>
      <c r="E23" s="2">
        <f>SUM(E21:E22)</f>
        <v>68</v>
      </c>
      <c r="F23" s="2">
        <f>SUM(F21:F22)</f>
        <v>78</v>
      </c>
      <c r="G23" s="2">
        <f>SUM(G21:G22)</f>
        <v>75</v>
      </c>
      <c r="H23" s="2">
        <f>SUM(H21:H22)</f>
        <v>934.8</v>
      </c>
      <c r="I23" s="29"/>
      <c r="J23" s="29"/>
      <c r="K23" s="29"/>
      <c r="L23" s="33"/>
    </row>
    <row r="24" spans="1:12" ht="18.2" thickBot="1" x14ac:dyDescent="0.25">
      <c r="A24" s="34"/>
      <c r="B24" s="29"/>
      <c r="C24" s="43" t="s">
        <v>25</v>
      </c>
      <c r="D24" s="44">
        <f>D23/(1+$D$17)^D20</f>
        <v>46.491228070175431</v>
      </c>
      <c r="E24" s="44">
        <f>E23/(1+$D$17)^E20</f>
        <v>52.323791935980289</v>
      </c>
      <c r="F24" s="44">
        <f>F23/(1+$D$17)^F20</f>
        <v>52.647778263757253</v>
      </c>
      <c r="G24" s="44">
        <f>G23/(1+$D$17)^G20</f>
        <v>44.40602080276421</v>
      </c>
      <c r="H24" s="44">
        <f>H23/(1+$D$17)^H20</f>
        <v>485.50582744355529</v>
      </c>
      <c r="I24" s="45">
        <f>SUM(D24:H24)</f>
        <v>681.37464651623247</v>
      </c>
      <c r="J24" s="29"/>
      <c r="K24" s="29"/>
      <c r="L24" s="33"/>
    </row>
    <row r="25" spans="1:12" ht="18.2" thickTop="1" x14ac:dyDescent="0.3">
      <c r="A25" s="34"/>
      <c r="B25" s="14" t="s">
        <v>0</v>
      </c>
      <c r="C25" s="80" t="s">
        <v>26</v>
      </c>
      <c r="D25" s="79">
        <f>NPV(D17,D23:H23)</f>
        <v>681.37464651623259</v>
      </c>
      <c r="E25" s="29"/>
      <c r="F25" s="29"/>
      <c r="G25" s="29"/>
      <c r="H25" s="29"/>
      <c r="I25" s="29"/>
      <c r="J25" s="29"/>
      <c r="K25" s="29"/>
      <c r="L25" s="33"/>
    </row>
    <row r="26" spans="1:12" x14ac:dyDescent="0.2">
      <c r="A26" s="34"/>
      <c r="B26" s="14"/>
      <c r="C26" s="28"/>
      <c r="D26" s="35"/>
      <c r="E26" s="29"/>
      <c r="F26" s="29"/>
      <c r="G26" s="29"/>
      <c r="H26" s="29"/>
      <c r="I26" s="29"/>
      <c r="J26" s="29"/>
      <c r="K26" s="29"/>
      <c r="L26" s="33"/>
    </row>
    <row r="27" spans="1:12" x14ac:dyDescent="0.3">
      <c r="A27" s="34"/>
      <c r="B27" s="14" t="s">
        <v>1</v>
      </c>
      <c r="C27" s="23" t="s">
        <v>27</v>
      </c>
      <c r="D27" s="42">
        <v>300</v>
      </c>
      <c r="E27" s="29"/>
      <c r="F27" s="29"/>
      <c r="G27" s="29"/>
      <c r="H27" s="29"/>
      <c r="I27" s="29"/>
      <c r="J27" s="29"/>
      <c r="K27" s="29"/>
      <c r="L27" s="33"/>
    </row>
    <row r="28" spans="1:12" x14ac:dyDescent="0.3">
      <c r="A28" s="34"/>
      <c r="B28" s="29"/>
      <c r="C28" s="23" t="s">
        <v>28</v>
      </c>
      <c r="D28" s="4">
        <f>D25-D27</f>
        <v>381.37464651623259</v>
      </c>
      <c r="E28" s="29"/>
      <c r="F28" s="29"/>
      <c r="G28" s="29"/>
      <c r="H28" s="29"/>
      <c r="I28" s="29"/>
      <c r="J28" s="29"/>
      <c r="K28" s="29"/>
      <c r="L28" s="33"/>
    </row>
    <row r="29" spans="1:12" ht="20.2" customHeight="1" x14ac:dyDescent="0.2">
      <c r="A29" s="34"/>
      <c r="B29" s="29"/>
      <c r="C29" s="111" t="s">
        <v>20</v>
      </c>
      <c r="D29" s="36"/>
      <c r="E29" s="29"/>
      <c r="F29" s="29"/>
      <c r="G29" s="29"/>
      <c r="H29" s="29"/>
      <c r="I29" s="29"/>
      <c r="J29" s="29"/>
      <c r="K29" s="29"/>
      <c r="L29" s="33"/>
    </row>
    <row r="30" spans="1:12" x14ac:dyDescent="0.2">
      <c r="A30" s="34"/>
      <c r="B30" s="29"/>
      <c r="C30" s="111"/>
      <c r="D30" s="100">
        <v>40</v>
      </c>
      <c r="E30" s="29"/>
      <c r="F30" s="29"/>
      <c r="G30" s="29"/>
      <c r="H30" s="29"/>
      <c r="I30" s="29"/>
      <c r="J30" s="29"/>
      <c r="K30" s="29"/>
      <c r="L30" s="33"/>
    </row>
    <row r="31" spans="1:12" x14ac:dyDescent="0.3">
      <c r="A31" s="34"/>
      <c r="B31" s="29"/>
      <c r="C31" s="80" t="s">
        <v>21</v>
      </c>
      <c r="D31" s="79">
        <f>D28/D30</f>
        <v>9.5343661629058154</v>
      </c>
      <c r="E31" s="29"/>
      <c r="F31" s="29"/>
      <c r="G31" s="29"/>
      <c r="H31" s="29"/>
      <c r="I31" s="29"/>
      <c r="J31" s="29"/>
      <c r="K31" s="29"/>
      <c r="L31" s="33"/>
    </row>
    <row r="32" spans="1:12" ht="18.2" thickBo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</row>
    <row r="33" s="30" customFormat="1" ht="18.2" thickTop="1" x14ac:dyDescent="0.2"/>
    <row r="34" s="30" customFormat="1" x14ac:dyDescent="0.2"/>
    <row r="35" s="30" customFormat="1" x14ac:dyDescent="0.2"/>
    <row r="36" s="30" customFormat="1" x14ac:dyDescent="0.2"/>
    <row r="37" s="30" customFormat="1" x14ac:dyDescent="0.2"/>
    <row r="38" s="30" customFormat="1" x14ac:dyDescent="0.2"/>
    <row r="39" s="30" customFormat="1" x14ac:dyDescent="0.2"/>
    <row r="40" s="30" customFormat="1" x14ac:dyDescent="0.2"/>
    <row r="41" s="30" customFormat="1" x14ac:dyDescent="0.2"/>
    <row r="42" s="30" customFormat="1" x14ac:dyDescent="0.2"/>
    <row r="43" s="30" customFormat="1" x14ac:dyDescent="0.2"/>
    <row r="44" s="30" customFormat="1" x14ac:dyDescent="0.2"/>
    <row r="45" s="30" customFormat="1" x14ac:dyDescent="0.2"/>
    <row r="46" s="30" customFormat="1" x14ac:dyDescent="0.2"/>
    <row r="47" s="30" customFormat="1" x14ac:dyDescent="0.2"/>
    <row r="48" s="30" customFormat="1" x14ac:dyDescent="0.2"/>
    <row r="49" s="30" customFormat="1" x14ac:dyDescent="0.2"/>
    <row r="50" s="30" customFormat="1" x14ac:dyDescent="0.2"/>
    <row r="51" s="30" customFormat="1" x14ac:dyDescent="0.2"/>
    <row r="52" s="30" customFormat="1" x14ac:dyDescent="0.2"/>
    <row r="53" s="30" customFormat="1" x14ac:dyDescent="0.2"/>
    <row r="54" s="30" customFormat="1" x14ac:dyDescent="0.2"/>
    <row r="55" s="30" customFormat="1" x14ac:dyDescent="0.2"/>
    <row r="56" s="30" customFormat="1" x14ac:dyDescent="0.2"/>
    <row r="57" s="30" customFormat="1" x14ac:dyDescent="0.2"/>
    <row r="58" s="30" customFormat="1" x14ac:dyDescent="0.2"/>
    <row r="59" s="30" customFormat="1" x14ac:dyDescent="0.2"/>
    <row r="60" s="30" customFormat="1" x14ac:dyDescent="0.2"/>
    <row r="61" s="30" customFormat="1" x14ac:dyDescent="0.2"/>
    <row r="62" s="30" customFormat="1" x14ac:dyDescent="0.2"/>
    <row r="63" s="30" customFormat="1" x14ac:dyDescent="0.2"/>
    <row r="64" s="30" customFormat="1" x14ac:dyDescent="0.2"/>
    <row r="65" s="30" customFormat="1" x14ac:dyDescent="0.2"/>
    <row r="66" s="30" customFormat="1" x14ac:dyDescent="0.2"/>
    <row r="67" s="30" customFormat="1" x14ac:dyDescent="0.2"/>
    <row r="68" s="30" customFormat="1" x14ac:dyDescent="0.2"/>
    <row r="69" s="30" customFormat="1" x14ac:dyDescent="0.2"/>
    <row r="70" s="30" customFormat="1" x14ac:dyDescent="0.2"/>
    <row r="71" s="30" customFormat="1" x14ac:dyDescent="0.2"/>
    <row r="72" s="30" customFormat="1" x14ac:dyDescent="0.2"/>
    <row r="73" s="30" customFormat="1" x14ac:dyDescent="0.2"/>
    <row r="74" s="30" customFormat="1" x14ac:dyDescent="0.2"/>
    <row r="75" s="30" customFormat="1" x14ac:dyDescent="0.2"/>
    <row r="76" s="30" customFormat="1" x14ac:dyDescent="0.2"/>
    <row r="77" s="30" customFormat="1" x14ac:dyDescent="0.2"/>
    <row r="78" s="30" customFormat="1" x14ac:dyDescent="0.2"/>
    <row r="79" s="30" customFormat="1" x14ac:dyDescent="0.2"/>
    <row r="80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</sheetData>
  <mergeCells count="8">
    <mergeCell ref="C29:C30"/>
    <mergeCell ref="C15:H15"/>
    <mergeCell ref="B2:F2"/>
    <mergeCell ref="B4:K4"/>
    <mergeCell ref="F5:G5"/>
    <mergeCell ref="B9:K9"/>
    <mergeCell ref="C11:K11"/>
    <mergeCell ref="C13:K13"/>
  </mergeCells>
  <pageMargins left="0.74803149606299213" right="0.74803149606299213" top="0.98425196850393704" bottom="0.98425196850393704" header="0.51181102362204722" footer="0.51181102362204722"/>
  <pageSetup paperSize="9" scale="76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602"/>
  <sheetViews>
    <sheetView workbookViewId="0">
      <selection activeCell="D8" sqref="D8"/>
    </sheetView>
  </sheetViews>
  <sheetFormatPr defaultColWidth="9.21875" defaultRowHeight="12.55" x14ac:dyDescent="0.2"/>
  <cols>
    <col min="1" max="1" width="9.21875" style="60"/>
    <col min="2" max="2" width="3.44140625" style="60" bestFit="1" customWidth="1"/>
    <col min="3" max="3" width="40.5546875" style="60" customWidth="1"/>
    <col min="4" max="4" width="14.44140625" style="60" bestFit="1" customWidth="1"/>
    <col min="5" max="7" width="9.21875" style="60"/>
    <col min="8" max="8" width="10" style="60" bestFit="1" customWidth="1"/>
    <col min="9" max="11" width="9.21875" style="60"/>
    <col min="12" max="12" width="5.21875" style="60" customWidth="1"/>
    <col min="13" max="71" width="9.21875" style="25"/>
    <col min="72" max="16384" width="9.21875" style="60"/>
  </cols>
  <sheetData>
    <row r="1" spans="1:71" s="49" customFormat="1" ht="18.2" thickTop="1" x14ac:dyDescent="0.3">
      <c r="A1" s="46"/>
      <c r="B1" s="8" t="s">
        <v>36</v>
      </c>
      <c r="C1" s="47"/>
      <c r="D1" s="47"/>
      <c r="E1" s="47"/>
      <c r="F1" s="47"/>
      <c r="G1" s="47"/>
      <c r="H1" s="47"/>
      <c r="I1" s="47"/>
      <c r="J1" s="47"/>
      <c r="K1" s="47"/>
      <c r="L1" s="48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</row>
    <row r="2" spans="1:71" s="49" customFormat="1" ht="17.55" x14ac:dyDescent="0.3">
      <c r="A2" s="50"/>
      <c r="B2" s="117" t="s">
        <v>42</v>
      </c>
      <c r="C2" s="117"/>
      <c r="D2" s="117"/>
      <c r="E2" s="117"/>
      <c r="F2" s="117"/>
      <c r="G2" s="51"/>
      <c r="H2" s="52"/>
      <c r="I2" s="52"/>
      <c r="J2" s="52"/>
      <c r="K2" s="52"/>
      <c r="L2" s="53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</row>
    <row r="3" spans="1:71" s="49" customFormat="1" ht="17.55" x14ac:dyDescent="0.3">
      <c r="A3" s="50"/>
      <c r="B3" s="54"/>
      <c r="C3" s="54"/>
      <c r="D3" s="54"/>
      <c r="E3" s="54"/>
      <c r="F3" s="54"/>
      <c r="G3" s="54"/>
      <c r="H3" s="54"/>
      <c r="I3" s="54"/>
      <c r="J3" s="54"/>
      <c r="K3" s="54"/>
      <c r="L3" s="5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</row>
    <row r="4" spans="1:71" s="49" customFormat="1" ht="45.1" customHeight="1" x14ac:dyDescent="0.3">
      <c r="A4" s="50"/>
      <c r="B4" s="118" t="s">
        <v>29</v>
      </c>
      <c r="C4" s="118"/>
      <c r="D4" s="118"/>
      <c r="E4" s="118"/>
      <c r="F4" s="118"/>
      <c r="G4" s="118"/>
      <c r="H4" s="118"/>
      <c r="I4" s="118"/>
      <c r="J4" s="118"/>
      <c r="K4" s="118"/>
      <c r="L4" s="53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</row>
    <row r="5" spans="1:71" ht="148.55000000000001" customHeight="1" x14ac:dyDescent="0.3">
      <c r="A5" s="50"/>
      <c r="B5" s="119" t="s">
        <v>30</v>
      </c>
      <c r="C5" s="120"/>
      <c r="D5" s="120"/>
      <c r="E5" s="120"/>
      <c r="F5" s="120"/>
      <c r="G5" s="120"/>
      <c r="H5" s="120"/>
      <c r="I5" s="120"/>
      <c r="J5" s="120"/>
      <c r="K5" s="120"/>
      <c r="L5" s="53"/>
    </row>
    <row r="6" spans="1:71" ht="17.55" x14ac:dyDescent="0.3">
      <c r="A6" s="50"/>
      <c r="B6" s="76"/>
      <c r="C6" s="91"/>
      <c r="D6" s="85"/>
      <c r="E6" s="85"/>
      <c r="F6" s="56"/>
      <c r="G6" s="56"/>
      <c r="H6" s="56"/>
      <c r="I6" s="61"/>
      <c r="J6" s="76"/>
      <c r="K6" s="76"/>
      <c r="L6" s="53"/>
    </row>
    <row r="7" spans="1:71" ht="17.55" x14ac:dyDescent="0.3">
      <c r="A7" s="50"/>
      <c r="B7" s="86" t="s">
        <v>4</v>
      </c>
      <c r="D7" s="91"/>
      <c r="E7" s="85"/>
      <c r="F7" s="56"/>
      <c r="G7" s="56"/>
      <c r="H7" s="56"/>
      <c r="I7" s="56"/>
      <c r="J7" s="76"/>
      <c r="K7" s="76"/>
      <c r="L7" s="53"/>
    </row>
    <row r="8" spans="1:71" s="49" customFormat="1" ht="17.55" x14ac:dyDescent="0.3">
      <c r="A8" s="50"/>
      <c r="B8" s="71"/>
      <c r="C8" s="75"/>
      <c r="D8" s="75"/>
      <c r="E8" s="85"/>
      <c r="F8" s="56"/>
      <c r="G8" s="56"/>
      <c r="H8" s="56"/>
      <c r="I8" s="76"/>
      <c r="J8" s="76"/>
      <c r="K8" s="71"/>
      <c r="L8" s="53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</row>
    <row r="9" spans="1:71" ht="17.55" x14ac:dyDescent="0.3">
      <c r="A9" s="63"/>
      <c r="B9" s="71"/>
      <c r="C9" s="87" t="s">
        <v>32</v>
      </c>
      <c r="D9" s="88">
        <v>0.9</v>
      </c>
      <c r="E9" s="85"/>
      <c r="F9" s="56"/>
      <c r="G9" s="56"/>
      <c r="H9" s="56"/>
      <c r="I9" s="76"/>
      <c r="J9" s="76"/>
      <c r="K9" s="71"/>
      <c r="L9" s="64"/>
    </row>
    <row r="10" spans="1:71" ht="17.55" x14ac:dyDescent="0.3">
      <c r="A10" s="50"/>
      <c r="B10" s="71"/>
      <c r="C10" s="87" t="s">
        <v>33</v>
      </c>
      <c r="D10" s="85">
        <f>D9*(1+0.115)</f>
        <v>1.0035000000000001</v>
      </c>
      <c r="E10" s="85"/>
      <c r="F10" s="56"/>
      <c r="G10" s="56"/>
      <c r="H10" s="56"/>
      <c r="I10" s="76"/>
      <c r="J10" s="76"/>
      <c r="K10" s="71"/>
      <c r="L10" s="64"/>
    </row>
    <row r="11" spans="1:71" ht="17.55" x14ac:dyDescent="0.3">
      <c r="A11" s="50"/>
      <c r="B11" s="71"/>
      <c r="C11" s="67"/>
      <c r="D11" s="56"/>
      <c r="E11" s="56"/>
      <c r="F11" s="56"/>
      <c r="G11" s="56"/>
      <c r="H11" s="56"/>
      <c r="I11" s="76"/>
      <c r="J11" s="76"/>
      <c r="K11" s="71"/>
      <c r="L11" s="64"/>
    </row>
    <row r="12" spans="1:71" ht="17.55" x14ac:dyDescent="0.3">
      <c r="A12" s="66"/>
      <c r="B12" s="71"/>
      <c r="C12" s="82" t="s">
        <v>5</v>
      </c>
      <c r="D12" s="83">
        <v>2002</v>
      </c>
      <c r="E12" s="83">
        <v>2003</v>
      </c>
      <c r="F12" s="83">
        <v>2004</v>
      </c>
      <c r="G12" s="83">
        <v>2005</v>
      </c>
      <c r="H12" s="56"/>
      <c r="I12" s="76"/>
      <c r="J12" s="76"/>
      <c r="K12" s="71"/>
      <c r="L12" s="64"/>
    </row>
    <row r="13" spans="1:71" ht="28.5" customHeight="1" x14ac:dyDescent="0.3">
      <c r="A13" s="50"/>
      <c r="B13" s="71"/>
      <c r="C13" s="71" t="s">
        <v>6</v>
      </c>
      <c r="D13" s="89">
        <v>0.54</v>
      </c>
      <c r="E13" s="89">
        <v>0.66</v>
      </c>
      <c r="F13" s="89">
        <v>0.78</v>
      </c>
      <c r="G13" s="89">
        <v>0.9</v>
      </c>
      <c r="H13" s="56"/>
      <c r="I13" s="76"/>
      <c r="J13" s="76"/>
      <c r="K13" s="71"/>
      <c r="L13" s="64"/>
    </row>
    <row r="14" spans="1:71" ht="17.55" x14ac:dyDescent="0.3">
      <c r="A14" s="66"/>
      <c r="B14" s="76"/>
      <c r="C14" s="71" t="s">
        <v>22</v>
      </c>
      <c r="D14" s="76"/>
      <c r="E14" s="76"/>
      <c r="F14" s="76"/>
      <c r="G14" s="56">
        <f>D10/(12.3%-11.5%)</f>
        <v>125.4374999999999</v>
      </c>
      <c r="H14" s="76"/>
      <c r="I14" s="76"/>
      <c r="J14" s="76"/>
      <c r="K14" s="76"/>
      <c r="L14" s="64"/>
    </row>
    <row r="15" spans="1:71" ht="17.55" x14ac:dyDescent="0.3">
      <c r="A15" s="66"/>
      <c r="B15" s="67"/>
      <c r="C15" s="71" t="s">
        <v>7</v>
      </c>
      <c r="D15" s="56">
        <f>D13+D14</f>
        <v>0.54</v>
      </c>
      <c r="E15" s="56">
        <f>E13+E14</f>
        <v>0.66</v>
      </c>
      <c r="F15" s="56">
        <f>F13+F14</f>
        <v>0.78</v>
      </c>
      <c r="G15" s="56">
        <f>G13+G14</f>
        <v>126.33749999999991</v>
      </c>
      <c r="H15" s="76"/>
      <c r="I15" s="76"/>
      <c r="J15" s="76"/>
      <c r="K15" s="76"/>
      <c r="L15" s="64"/>
    </row>
    <row r="16" spans="1:71" ht="17.55" x14ac:dyDescent="0.3">
      <c r="A16" s="66"/>
      <c r="B16" s="76"/>
      <c r="C16" s="71" t="s">
        <v>8</v>
      </c>
      <c r="D16" s="84">
        <f>D15/(1+12.3%)^1</f>
        <v>0.48085485307212827</v>
      </c>
      <c r="E16" s="84">
        <f>E15/(1+12.3%)^2</f>
        <v>0.52334059402329192</v>
      </c>
      <c r="F16" s="84">
        <f>F15/(1+12.3%)^3</f>
        <v>0.55075105013379699</v>
      </c>
      <c r="G16" s="84">
        <f>G15/(1+12.3%)^4</f>
        <v>79.435247615451431</v>
      </c>
      <c r="H16" s="76"/>
      <c r="I16" s="76"/>
      <c r="J16" s="76"/>
      <c r="K16" s="76"/>
      <c r="L16" s="64"/>
    </row>
    <row r="17" spans="1:12" ht="17.55" x14ac:dyDescent="0.2">
      <c r="A17" s="66"/>
      <c r="B17" s="76"/>
      <c r="C17" s="77"/>
      <c r="D17" s="76"/>
      <c r="E17" s="76"/>
      <c r="F17" s="76"/>
      <c r="G17" s="76"/>
      <c r="H17" s="76"/>
      <c r="I17" s="76"/>
      <c r="J17" s="76"/>
      <c r="K17" s="76"/>
      <c r="L17" s="64"/>
    </row>
    <row r="18" spans="1:12" ht="17.55" x14ac:dyDescent="0.3">
      <c r="A18" s="66"/>
      <c r="B18" s="76"/>
      <c r="C18" s="81" t="s">
        <v>31</v>
      </c>
      <c r="D18" s="78">
        <f>D16+E16+F16+G16</f>
        <v>80.990194112680655</v>
      </c>
      <c r="E18" s="59"/>
      <c r="F18" s="59"/>
      <c r="G18" s="59"/>
      <c r="H18" s="59"/>
      <c r="I18" s="76"/>
      <c r="J18" s="76"/>
      <c r="K18" s="76"/>
      <c r="L18" s="64"/>
    </row>
    <row r="19" spans="1:12" ht="20.2" customHeight="1" x14ac:dyDescent="0.3">
      <c r="A19" s="66"/>
      <c r="B19" s="76"/>
      <c r="C19" s="90" t="s">
        <v>9</v>
      </c>
      <c r="D19" s="78">
        <f>NPV(12.3%,D15:G15)</f>
        <v>80.990194112680641</v>
      </c>
      <c r="E19" s="65"/>
      <c r="F19" s="65"/>
      <c r="G19" s="65"/>
      <c r="H19" s="65"/>
      <c r="I19" s="65"/>
      <c r="J19" s="65"/>
      <c r="K19" s="65"/>
      <c r="L19" s="64"/>
    </row>
    <row r="20" spans="1:12" ht="17.55" x14ac:dyDescent="0.3">
      <c r="A20" s="66"/>
      <c r="B20" s="58"/>
      <c r="C20" s="67"/>
      <c r="D20" s="68"/>
      <c r="E20" s="68"/>
      <c r="F20" s="68"/>
      <c r="G20" s="68"/>
      <c r="H20" s="69"/>
      <c r="I20" s="58"/>
      <c r="J20" s="58"/>
      <c r="K20" s="58"/>
      <c r="L20" s="64"/>
    </row>
    <row r="21" spans="1:12" ht="17.55" x14ac:dyDescent="0.3">
      <c r="A21" s="66"/>
      <c r="B21" s="58"/>
      <c r="C21" s="62"/>
      <c r="D21" s="70"/>
      <c r="E21" s="58"/>
      <c r="F21" s="58"/>
      <c r="G21" s="58"/>
      <c r="H21" s="58"/>
      <c r="I21" s="58"/>
      <c r="J21" s="58"/>
      <c r="K21" s="58"/>
      <c r="L21" s="64"/>
    </row>
    <row r="22" spans="1:12" ht="13.15" thickBot="1" x14ac:dyDescent="0.2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4"/>
    </row>
    <row r="23" spans="1:12" s="25" customFormat="1" ht="13.15" thickTop="1" x14ac:dyDescent="0.2"/>
    <row r="24" spans="1:12" s="25" customFormat="1" x14ac:dyDescent="0.2"/>
    <row r="25" spans="1:12" s="25" customFormat="1" x14ac:dyDescent="0.2"/>
    <row r="26" spans="1:12" s="25" customFormat="1" x14ac:dyDescent="0.2"/>
    <row r="27" spans="1:12" s="25" customFormat="1" x14ac:dyDescent="0.2"/>
    <row r="28" spans="1:12" s="25" customFormat="1" x14ac:dyDescent="0.2"/>
    <row r="29" spans="1:12" s="25" customFormat="1" x14ac:dyDescent="0.2"/>
    <row r="30" spans="1:12" s="25" customFormat="1" x14ac:dyDescent="0.2"/>
    <row r="31" spans="1:12" s="25" customFormat="1" x14ac:dyDescent="0.2"/>
    <row r="32" spans="1:12" s="25" customFormat="1" x14ac:dyDescent="0.2"/>
    <row r="33" s="25" customFormat="1" x14ac:dyDescent="0.2"/>
    <row r="34" s="25" customFormat="1" x14ac:dyDescent="0.2"/>
    <row r="35" s="25" customFormat="1" x14ac:dyDescent="0.2"/>
    <row r="36" s="25" customFormat="1" x14ac:dyDescent="0.2"/>
    <row r="37" s="25" customFormat="1" x14ac:dyDescent="0.2"/>
    <row r="38" s="25" customFormat="1" x14ac:dyDescent="0.2"/>
    <row r="39" s="25" customFormat="1" x14ac:dyDescent="0.2"/>
    <row r="40" s="25" customFormat="1" x14ac:dyDescent="0.2"/>
    <row r="41" s="25" customFormat="1" x14ac:dyDescent="0.2"/>
    <row r="42" s="25" customFormat="1" x14ac:dyDescent="0.2"/>
    <row r="43" s="25" customFormat="1" x14ac:dyDescent="0.2"/>
    <row r="44" s="25" customFormat="1" x14ac:dyDescent="0.2"/>
    <row r="45" s="25" customFormat="1" x14ac:dyDescent="0.2"/>
    <row r="46" s="25" customFormat="1" x14ac:dyDescent="0.2"/>
    <row r="47" s="25" customFormat="1" x14ac:dyDescent="0.2"/>
    <row r="48" s="25" customFormat="1" x14ac:dyDescent="0.2"/>
    <row r="49" s="25" customFormat="1" x14ac:dyDescent="0.2"/>
    <row r="50" s="25" customFormat="1" x14ac:dyDescent="0.2"/>
    <row r="51" s="25" customFormat="1" x14ac:dyDescent="0.2"/>
    <row r="52" s="25" customFormat="1" x14ac:dyDescent="0.2"/>
    <row r="53" s="25" customFormat="1" x14ac:dyDescent="0.2"/>
    <row r="54" s="25" customFormat="1" x14ac:dyDescent="0.2"/>
    <row r="55" s="25" customFormat="1" x14ac:dyDescent="0.2"/>
    <row r="56" s="25" customFormat="1" x14ac:dyDescent="0.2"/>
    <row r="57" s="25" customFormat="1" x14ac:dyDescent="0.2"/>
    <row r="58" s="25" customFormat="1" x14ac:dyDescent="0.2"/>
    <row r="59" s="25" customFormat="1" x14ac:dyDescent="0.2"/>
    <row r="60" s="25" customFormat="1" x14ac:dyDescent="0.2"/>
    <row r="61" s="25" customFormat="1" x14ac:dyDescent="0.2"/>
    <row r="62" s="25" customFormat="1" x14ac:dyDescent="0.2"/>
    <row r="63" s="25" customFormat="1" x14ac:dyDescent="0.2"/>
    <row r="64" s="25" customFormat="1" x14ac:dyDescent="0.2"/>
    <row r="65" s="25" customFormat="1" x14ac:dyDescent="0.2"/>
    <row r="66" s="25" customFormat="1" x14ac:dyDescent="0.2"/>
    <row r="67" s="25" customFormat="1" x14ac:dyDescent="0.2"/>
    <row r="68" s="25" customFormat="1" x14ac:dyDescent="0.2"/>
    <row r="69" s="25" customFormat="1" x14ac:dyDescent="0.2"/>
    <row r="70" s="25" customFormat="1" x14ac:dyDescent="0.2"/>
    <row r="71" s="25" customFormat="1" x14ac:dyDescent="0.2"/>
    <row r="72" s="25" customFormat="1" x14ac:dyDescent="0.2"/>
    <row r="73" s="25" customFormat="1" x14ac:dyDescent="0.2"/>
    <row r="74" s="25" customFormat="1" x14ac:dyDescent="0.2"/>
    <row r="75" s="25" customFormat="1" x14ac:dyDescent="0.2"/>
    <row r="76" s="25" customFormat="1" x14ac:dyDescent="0.2"/>
    <row r="77" s="25" customFormat="1" x14ac:dyDescent="0.2"/>
    <row r="78" s="25" customFormat="1" x14ac:dyDescent="0.2"/>
    <row r="79" s="25" customFormat="1" x14ac:dyDescent="0.2"/>
    <row r="8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  <row r="91" s="25" customFormat="1" x14ac:dyDescent="0.2"/>
    <row r="92" s="25" customFormat="1" x14ac:dyDescent="0.2"/>
    <row r="93" s="25" customFormat="1" x14ac:dyDescent="0.2"/>
    <row r="94" s="25" customFormat="1" x14ac:dyDescent="0.2"/>
    <row r="95" s="25" customFormat="1" x14ac:dyDescent="0.2"/>
    <row r="96" s="25" customFormat="1" x14ac:dyDescent="0.2"/>
    <row r="97" s="25" customFormat="1" x14ac:dyDescent="0.2"/>
    <row r="98" s="25" customFormat="1" x14ac:dyDescent="0.2"/>
    <row r="99" s="25" customFormat="1" x14ac:dyDescent="0.2"/>
    <row r="100" s="25" customFormat="1" x14ac:dyDescent="0.2"/>
    <row r="101" s="25" customFormat="1" x14ac:dyDescent="0.2"/>
    <row r="102" s="25" customFormat="1" x14ac:dyDescent="0.2"/>
    <row r="103" s="25" customFormat="1" x14ac:dyDescent="0.2"/>
    <row r="104" s="25" customFormat="1" x14ac:dyDescent="0.2"/>
    <row r="105" s="25" customFormat="1" x14ac:dyDescent="0.2"/>
    <row r="106" s="25" customFormat="1" x14ac:dyDescent="0.2"/>
    <row r="107" s="25" customFormat="1" x14ac:dyDescent="0.2"/>
    <row r="108" s="25" customFormat="1" x14ac:dyDescent="0.2"/>
    <row r="109" s="25" customFormat="1" x14ac:dyDescent="0.2"/>
    <row r="110" s="25" customFormat="1" x14ac:dyDescent="0.2"/>
    <row r="111" s="25" customFormat="1" x14ac:dyDescent="0.2"/>
    <row r="112" s="25" customFormat="1" x14ac:dyDescent="0.2"/>
    <row r="113" s="25" customFormat="1" x14ac:dyDescent="0.2"/>
    <row r="114" s="25" customFormat="1" x14ac:dyDescent="0.2"/>
    <row r="115" s="25" customFormat="1" x14ac:dyDescent="0.2"/>
    <row r="116" s="25" customFormat="1" x14ac:dyDescent="0.2"/>
    <row r="117" s="25" customFormat="1" x14ac:dyDescent="0.2"/>
    <row r="118" s="25" customFormat="1" x14ac:dyDescent="0.2"/>
    <row r="119" s="25" customFormat="1" x14ac:dyDescent="0.2"/>
    <row r="120" s="25" customFormat="1" x14ac:dyDescent="0.2"/>
    <row r="121" s="25" customFormat="1" x14ac:dyDescent="0.2"/>
    <row r="122" s="25" customFormat="1" x14ac:dyDescent="0.2"/>
    <row r="123" s="25" customFormat="1" x14ac:dyDescent="0.2"/>
    <row r="124" s="25" customFormat="1" x14ac:dyDescent="0.2"/>
    <row r="125" s="25" customFormat="1" x14ac:dyDescent="0.2"/>
    <row r="126" s="25" customFormat="1" x14ac:dyDescent="0.2"/>
    <row r="127" s="25" customFormat="1" x14ac:dyDescent="0.2"/>
    <row r="128" s="25" customFormat="1" x14ac:dyDescent="0.2"/>
    <row r="129" s="25" customFormat="1" x14ac:dyDescent="0.2"/>
    <row r="130" s="25" customFormat="1" x14ac:dyDescent="0.2"/>
    <row r="131" s="25" customFormat="1" x14ac:dyDescent="0.2"/>
    <row r="132" s="25" customFormat="1" x14ac:dyDescent="0.2"/>
    <row r="133" s="25" customFormat="1" x14ac:dyDescent="0.2"/>
    <row r="134" s="25" customFormat="1" x14ac:dyDescent="0.2"/>
    <row r="135" s="25" customFormat="1" x14ac:dyDescent="0.2"/>
    <row r="136" s="25" customFormat="1" x14ac:dyDescent="0.2"/>
    <row r="137" s="25" customFormat="1" x14ac:dyDescent="0.2"/>
    <row r="138" s="25" customFormat="1" x14ac:dyDescent="0.2"/>
    <row r="139" s="25" customFormat="1" x14ac:dyDescent="0.2"/>
    <row r="140" s="25" customFormat="1" x14ac:dyDescent="0.2"/>
    <row r="141" s="25" customFormat="1" x14ac:dyDescent="0.2"/>
    <row r="142" s="25" customFormat="1" x14ac:dyDescent="0.2"/>
    <row r="143" s="25" customFormat="1" x14ac:dyDescent="0.2"/>
    <row r="144" s="25" customFormat="1" x14ac:dyDescent="0.2"/>
    <row r="145" s="25" customFormat="1" x14ac:dyDescent="0.2"/>
    <row r="146" s="25" customFormat="1" x14ac:dyDescent="0.2"/>
    <row r="147" s="25" customFormat="1" x14ac:dyDescent="0.2"/>
    <row r="148" s="25" customFormat="1" x14ac:dyDescent="0.2"/>
    <row r="149" s="25" customFormat="1" x14ac:dyDescent="0.2"/>
    <row r="150" s="25" customFormat="1" x14ac:dyDescent="0.2"/>
    <row r="151" s="25" customFormat="1" x14ac:dyDescent="0.2"/>
    <row r="152" s="25" customFormat="1" x14ac:dyDescent="0.2"/>
    <row r="153" s="25" customFormat="1" x14ac:dyDescent="0.2"/>
    <row r="154" s="25" customFormat="1" x14ac:dyDescent="0.2"/>
    <row r="155" s="25" customFormat="1" x14ac:dyDescent="0.2"/>
    <row r="156" s="25" customFormat="1" x14ac:dyDescent="0.2"/>
    <row r="157" s="25" customFormat="1" x14ac:dyDescent="0.2"/>
    <row r="158" s="25" customFormat="1" x14ac:dyDescent="0.2"/>
    <row r="159" s="25" customFormat="1" x14ac:dyDescent="0.2"/>
    <row r="160" s="25" customFormat="1" x14ac:dyDescent="0.2"/>
    <row r="161" s="25" customFormat="1" x14ac:dyDescent="0.2"/>
    <row r="162" s="25" customFormat="1" x14ac:dyDescent="0.2"/>
    <row r="163" s="25" customFormat="1" x14ac:dyDescent="0.2"/>
    <row r="164" s="25" customFormat="1" x14ac:dyDescent="0.2"/>
    <row r="165" s="25" customFormat="1" x14ac:dyDescent="0.2"/>
    <row r="166" s="25" customFormat="1" x14ac:dyDescent="0.2"/>
    <row r="167" s="25" customFormat="1" x14ac:dyDescent="0.2"/>
    <row r="168" s="25" customFormat="1" x14ac:dyDescent="0.2"/>
    <row r="169" s="25" customFormat="1" x14ac:dyDescent="0.2"/>
    <row r="170" s="25" customFormat="1" x14ac:dyDescent="0.2"/>
    <row r="171" s="25" customFormat="1" x14ac:dyDescent="0.2"/>
    <row r="172" s="25" customFormat="1" x14ac:dyDescent="0.2"/>
    <row r="173" s="25" customFormat="1" x14ac:dyDescent="0.2"/>
    <row r="174" s="25" customFormat="1" x14ac:dyDescent="0.2"/>
    <row r="175" s="25" customFormat="1" x14ac:dyDescent="0.2"/>
    <row r="176" s="25" customFormat="1" x14ac:dyDescent="0.2"/>
    <row r="177" s="25" customFormat="1" x14ac:dyDescent="0.2"/>
    <row r="178" s="25" customFormat="1" x14ac:dyDescent="0.2"/>
    <row r="179" s="25" customFormat="1" x14ac:dyDescent="0.2"/>
    <row r="180" s="25" customFormat="1" x14ac:dyDescent="0.2"/>
    <row r="181" s="25" customFormat="1" x14ac:dyDescent="0.2"/>
    <row r="182" s="25" customFormat="1" x14ac:dyDescent="0.2"/>
    <row r="183" s="25" customFormat="1" x14ac:dyDescent="0.2"/>
    <row r="184" s="25" customFormat="1" x14ac:dyDescent="0.2"/>
    <row r="185" s="25" customFormat="1" x14ac:dyDescent="0.2"/>
    <row r="186" s="25" customFormat="1" x14ac:dyDescent="0.2"/>
    <row r="187" s="25" customFormat="1" x14ac:dyDescent="0.2"/>
    <row r="188" s="25" customFormat="1" x14ac:dyDescent="0.2"/>
    <row r="189" s="25" customFormat="1" x14ac:dyDescent="0.2"/>
    <row r="190" s="25" customFormat="1" x14ac:dyDescent="0.2"/>
    <row r="191" s="25" customFormat="1" x14ac:dyDescent="0.2"/>
    <row r="192" s="25" customFormat="1" x14ac:dyDescent="0.2"/>
    <row r="193" s="25" customFormat="1" x14ac:dyDescent="0.2"/>
    <row r="194" s="25" customFormat="1" x14ac:dyDescent="0.2"/>
    <row r="195" s="25" customFormat="1" x14ac:dyDescent="0.2"/>
    <row r="196" s="25" customFormat="1" x14ac:dyDescent="0.2"/>
    <row r="197" s="25" customFormat="1" x14ac:dyDescent="0.2"/>
    <row r="198" s="25" customFormat="1" x14ac:dyDescent="0.2"/>
    <row r="199" s="25" customFormat="1" x14ac:dyDescent="0.2"/>
    <row r="200" s="25" customFormat="1" x14ac:dyDescent="0.2"/>
    <row r="201" s="25" customFormat="1" x14ac:dyDescent="0.2"/>
    <row r="202" s="25" customFormat="1" x14ac:dyDescent="0.2"/>
    <row r="203" s="25" customFormat="1" x14ac:dyDescent="0.2"/>
    <row r="204" s="25" customFormat="1" x14ac:dyDescent="0.2"/>
    <row r="205" s="25" customFormat="1" x14ac:dyDescent="0.2"/>
    <row r="206" s="25" customFormat="1" x14ac:dyDescent="0.2"/>
    <row r="207" s="25" customFormat="1" x14ac:dyDescent="0.2"/>
    <row r="208" s="25" customFormat="1" x14ac:dyDescent="0.2"/>
    <row r="209" s="25" customFormat="1" x14ac:dyDescent="0.2"/>
    <row r="210" s="25" customFormat="1" x14ac:dyDescent="0.2"/>
    <row r="211" s="25" customFormat="1" x14ac:dyDescent="0.2"/>
    <row r="212" s="25" customFormat="1" x14ac:dyDescent="0.2"/>
    <row r="213" s="25" customFormat="1" x14ac:dyDescent="0.2"/>
    <row r="214" s="25" customFormat="1" x14ac:dyDescent="0.2"/>
    <row r="215" s="25" customFormat="1" x14ac:dyDescent="0.2"/>
    <row r="216" s="25" customFormat="1" x14ac:dyDescent="0.2"/>
    <row r="217" s="25" customFormat="1" x14ac:dyDescent="0.2"/>
    <row r="218" s="25" customFormat="1" x14ac:dyDescent="0.2"/>
    <row r="219" s="25" customFormat="1" x14ac:dyDescent="0.2"/>
    <row r="220" s="25" customFormat="1" x14ac:dyDescent="0.2"/>
    <row r="221" s="25" customFormat="1" x14ac:dyDescent="0.2"/>
    <row r="222" s="25" customFormat="1" x14ac:dyDescent="0.2"/>
    <row r="223" s="25" customFormat="1" x14ac:dyDescent="0.2"/>
    <row r="224" s="25" customFormat="1" x14ac:dyDescent="0.2"/>
    <row r="225" s="25" customFormat="1" x14ac:dyDescent="0.2"/>
    <row r="226" s="25" customFormat="1" x14ac:dyDescent="0.2"/>
    <row r="227" s="25" customFormat="1" x14ac:dyDescent="0.2"/>
    <row r="228" s="25" customFormat="1" x14ac:dyDescent="0.2"/>
    <row r="229" s="25" customFormat="1" x14ac:dyDescent="0.2"/>
    <row r="230" s="25" customFormat="1" x14ac:dyDescent="0.2"/>
    <row r="231" s="25" customFormat="1" x14ac:dyDescent="0.2"/>
    <row r="232" s="25" customFormat="1" x14ac:dyDescent="0.2"/>
    <row r="233" s="25" customFormat="1" x14ac:dyDescent="0.2"/>
    <row r="234" s="25" customFormat="1" x14ac:dyDescent="0.2"/>
    <row r="235" s="25" customFormat="1" x14ac:dyDescent="0.2"/>
    <row r="236" s="25" customFormat="1" x14ac:dyDescent="0.2"/>
    <row r="237" s="25" customFormat="1" x14ac:dyDescent="0.2"/>
    <row r="238" s="25" customFormat="1" x14ac:dyDescent="0.2"/>
    <row r="239" s="25" customFormat="1" x14ac:dyDescent="0.2"/>
    <row r="240" s="25" customFormat="1" x14ac:dyDescent="0.2"/>
    <row r="241" s="25" customFormat="1" x14ac:dyDescent="0.2"/>
    <row r="242" s="25" customFormat="1" x14ac:dyDescent="0.2"/>
    <row r="243" s="25" customFormat="1" x14ac:dyDescent="0.2"/>
    <row r="244" s="25" customFormat="1" x14ac:dyDescent="0.2"/>
    <row r="245" s="25" customFormat="1" x14ac:dyDescent="0.2"/>
    <row r="246" s="25" customFormat="1" x14ac:dyDescent="0.2"/>
    <row r="247" s="25" customFormat="1" x14ac:dyDescent="0.2"/>
    <row r="248" s="25" customFormat="1" x14ac:dyDescent="0.2"/>
    <row r="249" s="25" customFormat="1" x14ac:dyDescent="0.2"/>
    <row r="250" s="25" customFormat="1" x14ac:dyDescent="0.2"/>
    <row r="251" s="25" customFormat="1" x14ac:dyDescent="0.2"/>
    <row r="252" s="25" customFormat="1" x14ac:dyDescent="0.2"/>
    <row r="253" s="25" customFormat="1" x14ac:dyDescent="0.2"/>
    <row r="254" s="25" customFormat="1" x14ac:dyDescent="0.2"/>
    <row r="255" s="25" customFormat="1" x14ac:dyDescent="0.2"/>
    <row r="256" s="25" customFormat="1" x14ac:dyDescent="0.2"/>
    <row r="257" s="25" customFormat="1" x14ac:dyDescent="0.2"/>
    <row r="258" s="25" customFormat="1" x14ac:dyDescent="0.2"/>
    <row r="259" s="25" customFormat="1" x14ac:dyDescent="0.2"/>
    <row r="260" s="25" customFormat="1" x14ac:dyDescent="0.2"/>
    <row r="261" s="25" customFormat="1" x14ac:dyDescent="0.2"/>
    <row r="262" s="25" customFormat="1" x14ac:dyDescent="0.2"/>
    <row r="263" s="25" customFormat="1" x14ac:dyDescent="0.2"/>
    <row r="264" s="25" customFormat="1" x14ac:dyDescent="0.2"/>
    <row r="265" s="25" customFormat="1" x14ac:dyDescent="0.2"/>
    <row r="266" s="25" customFormat="1" x14ac:dyDescent="0.2"/>
    <row r="267" s="25" customFormat="1" x14ac:dyDescent="0.2"/>
    <row r="268" s="25" customFormat="1" x14ac:dyDescent="0.2"/>
    <row r="269" s="25" customFormat="1" x14ac:dyDescent="0.2"/>
    <row r="270" s="25" customFormat="1" x14ac:dyDescent="0.2"/>
    <row r="271" s="25" customFormat="1" x14ac:dyDescent="0.2"/>
    <row r="272" s="25" customFormat="1" x14ac:dyDescent="0.2"/>
    <row r="273" s="25" customFormat="1" x14ac:dyDescent="0.2"/>
    <row r="274" s="25" customFormat="1" x14ac:dyDescent="0.2"/>
    <row r="275" s="25" customFormat="1" x14ac:dyDescent="0.2"/>
    <row r="276" s="25" customFormat="1" x14ac:dyDescent="0.2"/>
    <row r="277" s="25" customFormat="1" x14ac:dyDescent="0.2"/>
    <row r="278" s="25" customFormat="1" x14ac:dyDescent="0.2"/>
    <row r="279" s="25" customFormat="1" x14ac:dyDescent="0.2"/>
    <row r="280" s="25" customFormat="1" x14ac:dyDescent="0.2"/>
    <row r="281" s="25" customFormat="1" x14ac:dyDescent="0.2"/>
    <row r="282" s="25" customFormat="1" x14ac:dyDescent="0.2"/>
    <row r="283" s="25" customFormat="1" x14ac:dyDescent="0.2"/>
    <row r="284" s="25" customFormat="1" x14ac:dyDescent="0.2"/>
    <row r="285" s="25" customFormat="1" x14ac:dyDescent="0.2"/>
    <row r="286" s="25" customFormat="1" x14ac:dyDescent="0.2"/>
    <row r="287" s="25" customFormat="1" x14ac:dyDescent="0.2"/>
    <row r="288" s="25" customFormat="1" x14ac:dyDescent="0.2"/>
    <row r="289" s="25" customFormat="1" x14ac:dyDescent="0.2"/>
    <row r="290" s="25" customFormat="1" x14ac:dyDescent="0.2"/>
    <row r="291" s="25" customFormat="1" x14ac:dyDescent="0.2"/>
    <row r="292" s="25" customFormat="1" x14ac:dyDescent="0.2"/>
    <row r="293" s="25" customFormat="1" x14ac:dyDescent="0.2"/>
    <row r="294" s="25" customFormat="1" x14ac:dyDescent="0.2"/>
    <row r="295" s="25" customFormat="1" x14ac:dyDescent="0.2"/>
    <row r="296" s="25" customFormat="1" x14ac:dyDescent="0.2"/>
    <row r="297" s="25" customFormat="1" x14ac:dyDescent="0.2"/>
    <row r="298" s="25" customFormat="1" x14ac:dyDescent="0.2"/>
    <row r="299" s="25" customFormat="1" x14ac:dyDescent="0.2"/>
    <row r="300" s="25" customFormat="1" x14ac:dyDescent="0.2"/>
    <row r="301" s="25" customFormat="1" x14ac:dyDescent="0.2"/>
    <row r="302" s="25" customFormat="1" x14ac:dyDescent="0.2"/>
    <row r="303" s="25" customFormat="1" x14ac:dyDescent="0.2"/>
    <row r="304" s="25" customFormat="1" x14ac:dyDescent="0.2"/>
    <row r="305" s="25" customFormat="1" x14ac:dyDescent="0.2"/>
    <row r="306" s="25" customFormat="1" x14ac:dyDescent="0.2"/>
    <row r="307" s="25" customFormat="1" x14ac:dyDescent="0.2"/>
    <row r="308" s="25" customFormat="1" x14ac:dyDescent="0.2"/>
    <row r="309" s="25" customFormat="1" x14ac:dyDescent="0.2"/>
    <row r="310" s="25" customFormat="1" x14ac:dyDescent="0.2"/>
    <row r="311" s="25" customFormat="1" x14ac:dyDescent="0.2"/>
    <row r="312" s="25" customFormat="1" x14ac:dyDescent="0.2"/>
    <row r="313" s="25" customFormat="1" x14ac:dyDescent="0.2"/>
    <row r="314" s="25" customFormat="1" x14ac:dyDescent="0.2"/>
    <row r="315" s="25" customFormat="1" x14ac:dyDescent="0.2"/>
    <row r="316" s="25" customFormat="1" x14ac:dyDescent="0.2"/>
    <row r="317" s="25" customFormat="1" x14ac:dyDescent="0.2"/>
    <row r="318" s="25" customFormat="1" x14ac:dyDescent="0.2"/>
    <row r="319" s="25" customFormat="1" x14ac:dyDescent="0.2"/>
    <row r="320" s="25" customFormat="1" x14ac:dyDescent="0.2"/>
    <row r="321" s="25" customFormat="1" x14ac:dyDescent="0.2"/>
    <row r="322" s="25" customFormat="1" x14ac:dyDescent="0.2"/>
    <row r="323" s="25" customFormat="1" x14ac:dyDescent="0.2"/>
    <row r="324" s="25" customFormat="1" x14ac:dyDescent="0.2"/>
    <row r="325" s="25" customFormat="1" x14ac:dyDescent="0.2"/>
    <row r="326" s="25" customFormat="1" x14ac:dyDescent="0.2"/>
    <row r="327" s="25" customFormat="1" x14ac:dyDescent="0.2"/>
    <row r="328" s="25" customFormat="1" x14ac:dyDescent="0.2"/>
    <row r="329" s="25" customFormat="1" x14ac:dyDescent="0.2"/>
    <row r="330" s="25" customFormat="1" x14ac:dyDescent="0.2"/>
    <row r="331" s="25" customFormat="1" x14ac:dyDescent="0.2"/>
    <row r="332" s="25" customFormat="1" x14ac:dyDescent="0.2"/>
    <row r="333" s="25" customFormat="1" x14ac:dyDescent="0.2"/>
    <row r="334" s="25" customFormat="1" x14ac:dyDescent="0.2"/>
    <row r="335" s="25" customFormat="1" x14ac:dyDescent="0.2"/>
    <row r="336" s="25" customFormat="1" x14ac:dyDescent="0.2"/>
    <row r="337" s="25" customFormat="1" x14ac:dyDescent="0.2"/>
    <row r="338" s="25" customFormat="1" x14ac:dyDescent="0.2"/>
    <row r="339" s="25" customFormat="1" x14ac:dyDescent="0.2"/>
    <row r="340" s="25" customFormat="1" x14ac:dyDescent="0.2"/>
    <row r="341" s="25" customFormat="1" x14ac:dyDescent="0.2"/>
    <row r="342" s="25" customFormat="1" x14ac:dyDescent="0.2"/>
    <row r="343" s="25" customFormat="1" x14ac:dyDescent="0.2"/>
    <row r="344" s="25" customFormat="1" x14ac:dyDescent="0.2"/>
    <row r="345" s="25" customFormat="1" x14ac:dyDescent="0.2"/>
    <row r="346" s="25" customFormat="1" x14ac:dyDescent="0.2"/>
    <row r="347" s="25" customFormat="1" x14ac:dyDescent="0.2"/>
    <row r="348" s="25" customFormat="1" x14ac:dyDescent="0.2"/>
    <row r="349" s="25" customFormat="1" x14ac:dyDescent="0.2"/>
    <row r="350" s="25" customFormat="1" x14ac:dyDescent="0.2"/>
    <row r="351" s="25" customFormat="1" x14ac:dyDescent="0.2"/>
    <row r="352" s="25" customFormat="1" x14ac:dyDescent="0.2"/>
    <row r="353" s="25" customFormat="1" x14ac:dyDescent="0.2"/>
    <row r="354" s="25" customFormat="1" x14ac:dyDescent="0.2"/>
    <row r="355" s="25" customFormat="1" x14ac:dyDescent="0.2"/>
    <row r="356" s="25" customFormat="1" x14ac:dyDescent="0.2"/>
    <row r="357" s="25" customFormat="1" x14ac:dyDescent="0.2"/>
    <row r="358" s="25" customFormat="1" x14ac:dyDescent="0.2"/>
    <row r="359" s="25" customFormat="1" x14ac:dyDescent="0.2"/>
    <row r="360" s="25" customFormat="1" x14ac:dyDescent="0.2"/>
    <row r="361" s="25" customFormat="1" x14ac:dyDescent="0.2"/>
    <row r="362" s="25" customFormat="1" x14ac:dyDescent="0.2"/>
    <row r="363" s="25" customFormat="1" x14ac:dyDescent="0.2"/>
    <row r="364" s="25" customFormat="1" x14ac:dyDescent="0.2"/>
    <row r="365" s="25" customFormat="1" x14ac:dyDescent="0.2"/>
    <row r="366" s="25" customFormat="1" x14ac:dyDescent="0.2"/>
    <row r="367" s="25" customFormat="1" x14ac:dyDescent="0.2"/>
    <row r="368" s="25" customFormat="1" x14ac:dyDescent="0.2"/>
    <row r="369" s="25" customFormat="1" x14ac:dyDescent="0.2"/>
    <row r="370" s="25" customFormat="1" x14ac:dyDescent="0.2"/>
    <row r="371" s="25" customFormat="1" x14ac:dyDescent="0.2"/>
    <row r="372" s="25" customFormat="1" x14ac:dyDescent="0.2"/>
    <row r="373" s="25" customFormat="1" x14ac:dyDescent="0.2"/>
    <row r="374" s="25" customFormat="1" x14ac:dyDescent="0.2"/>
    <row r="375" s="25" customFormat="1" x14ac:dyDescent="0.2"/>
    <row r="376" s="25" customFormat="1" x14ac:dyDescent="0.2"/>
    <row r="377" s="25" customFormat="1" x14ac:dyDescent="0.2"/>
    <row r="378" s="25" customFormat="1" x14ac:dyDescent="0.2"/>
    <row r="379" s="25" customFormat="1" x14ac:dyDescent="0.2"/>
    <row r="380" s="25" customFormat="1" x14ac:dyDescent="0.2"/>
    <row r="381" s="25" customFormat="1" x14ac:dyDescent="0.2"/>
    <row r="382" s="25" customFormat="1" x14ac:dyDescent="0.2"/>
    <row r="383" s="25" customFormat="1" x14ac:dyDescent="0.2"/>
    <row r="384" s="25" customFormat="1" x14ac:dyDescent="0.2"/>
    <row r="385" s="25" customFormat="1" x14ac:dyDescent="0.2"/>
    <row r="386" s="25" customFormat="1" x14ac:dyDescent="0.2"/>
    <row r="387" s="25" customFormat="1" x14ac:dyDescent="0.2"/>
    <row r="388" s="25" customFormat="1" x14ac:dyDescent="0.2"/>
    <row r="389" s="25" customFormat="1" x14ac:dyDescent="0.2"/>
    <row r="390" s="25" customFormat="1" x14ac:dyDescent="0.2"/>
    <row r="391" s="25" customFormat="1" x14ac:dyDescent="0.2"/>
    <row r="392" s="25" customFormat="1" x14ac:dyDescent="0.2"/>
    <row r="393" s="25" customFormat="1" x14ac:dyDescent="0.2"/>
    <row r="394" s="25" customFormat="1" x14ac:dyDescent="0.2"/>
    <row r="395" s="25" customFormat="1" x14ac:dyDescent="0.2"/>
    <row r="396" s="25" customFormat="1" x14ac:dyDescent="0.2"/>
    <row r="397" s="25" customFormat="1" x14ac:dyDescent="0.2"/>
    <row r="398" s="25" customFormat="1" x14ac:dyDescent="0.2"/>
    <row r="399" s="25" customFormat="1" x14ac:dyDescent="0.2"/>
    <row r="400" s="25" customFormat="1" x14ac:dyDescent="0.2"/>
    <row r="401" s="25" customFormat="1" x14ac:dyDescent="0.2"/>
    <row r="402" s="25" customFormat="1" x14ac:dyDescent="0.2"/>
    <row r="403" s="25" customFormat="1" x14ac:dyDescent="0.2"/>
    <row r="404" s="25" customFormat="1" x14ac:dyDescent="0.2"/>
    <row r="405" s="25" customFormat="1" x14ac:dyDescent="0.2"/>
    <row r="406" s="25" customFormat="1" x14ac:dyDescent="0.2"/>
    <row r="407" s="25" customFormat="1" x14ac:dyDescent="0.2"/>
    <row r="408" s="25" customFormat="1" x14ac:dyDescent="0.2"/>
    <row r="409" s="25" customFormat="1" x14ac:dyDescent="0.2"/>
    <row r="410" s="25" customFormat="1" x14ac:dyDescent="0.2"/>
    <row r="411" s="25" customFormat="1" x14ac:dyDescent="0.2"/>
    <row r="412" s="25" customFormat="1" x14ac:dyDescent="0.2"/>
    <row r="413" s="25" customFormat="1" x14ac:dyDescent="0.2"/>
    <row r="414" s="25" customFormat="1" x14ac:dyDescent="0.2"/>
    <row r="415" s="25" customFormat="1" x14ac:dyDescent="0.2"/>
    <row r="416" s="25" customFormat="1" x14ac:dyDescent="0.2"/>
    <row r="417" s="25" customFormat="1" x14ac:dyDescent="0.2"/>
    <row r="418" s="25" customFormat="1" x14ac:dyDescent="0.2"/>
    <row r="419" s="25" customFormat="1" x14ac:dyDescent="0.2"/>
    <row r="420" s="25" customFormat="1" x14ac:dyDescent="0.2"/>
    <row r="421" s="25" customFormat="1" x14ac:dyDescent="0.2"/>
    <row r="422" s="25" customFormat="1" x14ac:dyDescent="0.2"/>
    <row r="423" s="25" customFormat="1" x14ac:dyDescent="0.2"/>
    <row r="424" s="25" customFormat="1" x14ac:dyDescent="0.2"/>
    <row r="425" s="25" customFormat="1" x14ac:dyDescent="0.2"/>
    <row r="426" s="25" customFormat="1" x14ac:dyDescent="0.2"/>
    <row r="427" s="25" customFormat="1" x14ac:dyDescent="0.2"/>
    <row r="428" s="25" customFormat="1" x14ac:dyDescent="0.2"/>
    <row r="429" s="25" customFormat="1" x14ac:dyDescent="0.2"/>
    <row r="430" s="25" customFormat="1" x14ac:dyDescent="0.2"/>
    <row r="431" s="25" customFormat="1" x14ac:dyDescent="0.2"/>
    <row r="432" s="25" customFormat="1" x14ac:dyDescent="0.2"/>
    <row r="433" s="25" customFormat="1" x14ac:dyDescent="0.2"/>
    <row r="434" s="25" customFormat="1" x14ac:dyDescent="0.2"/>
    <row r="435" s="25" customFormat="1" x14ac:dyDescent="0.2"/>
    <row r="436" s="25" customFormat="1" x14ac:dyDescent="0.2"/>
    <row r="437" s="25" customFormat="1" x14ac:dyDescent="0.2"/>
    <row r="438" s="25" customFormat="1" x14ac:dyDescent="0.2"/>
    <row r="439" s="25" customFormat="1" x14ac:dyDescent="0.2"/>
    <row r="440" s="25" customFormat="1" x14ac:dyDescent="0.2"/>
    <row r="441" s="25" customFormat="1" x14ac:dyDescent="0.2"/>
    <row r="442" s="25" customFormat="1" x14ac:dyDescent="0.2"/>
    <row r="443" s="25" customFormat="1" x14ac:dyDescent="0.2"/>
    <row r="444" s="25" customFormat="1" x14ac:dyDescent="0.2"/>
    <row r="445" s="25" customFormat="1" x14ac:dyDescent="0.2"/>
    <row r="446" s="25" customFormat="1" x14ac:dyDescent="0.2"/>
    <row r="447" s="25" customFormat="1" x14ac:dyDescent="0.2"/>
    <row r="448" s="25" customFormat="1" x14ac:dyDescent="0.2"/>
    <row r="449" s="25" customFormat="1" x14ac:dyDescent="0.2"/>
    <row r="450" s="25" customFormat="1" x14ac:dyDescent="0.2"/>
    <row r="451" s="25" customFormat="1" x14ac:dyDescent="0.2"/>
    <row r="452" s="25" customFormat="1" x14ac:dyDescent="0.2"/>
    <row r="453" s="25" customFormat="1" x14ac:dyDescent="0.2"/>
    <row r="454" s="25" customFormat="1" x14ac:dyDescent="0.2"/>
    <row r="455" s="25" customFormat="1" x14ac:dyDescent="0.2"/>
    <row r="456" s="25" customFormat="1" x14ac:dyDescent="0.2"/>
    <row r="457" s="25" customFormat="1" x14ac:dyDescent="0.2"/>
    <row r="458" s="25" customFormat="1" x14ac:dyDescent="0.2"/>
    <row r="459" s="25" customFormat="1" x14ac:dyDescent="0.2"/>
    <row r="460" s="25" customFormat="1" x14ac:dyDescent="0.2"/>
    <row r="461" s="25" customFormat="1" x14ac:dyDescent="0.2"/>
    <row r="462" s="25" customFormat="1" x14ac:dyDescent="0.2"/>
    <row r="463" s="25" customFormat="1" x14ac:dyDescent="0.2"/>
    <row r="464" s="25" customFormat="1" x14ac:dyDescent="0.2"/>
    <row r="465" s="25" customFormat="1" x14ac:dyDescent="0.2"/>
    <row r="466" s="25" customFormat="1" x14ac:dyDescent="0.2"/>
    <row r="467" s="25" customFormat="1" x14ac:dyDescent="0.2"/>
    <row r="468" s="25" customFormat="1" x14ac:dyDescent="0.2"/>
    <row r="469" s="25" customFormat="1" x14ac:dyDescent="0.2"/>
    <row r="470" s="25" customFormat="1" x14ac:dyDescent="0.2"/>
    <row r="471" s="25" customFormat="1" x14ac:dyDescent="0.2"/>
    <row r="472" s="25" customFormat="1" x14ac:dyDescent="0.2"/>
    <row r="473" s="25" customFormat="1" x14ac:dyDescent="0.2"/>
    <row r="474" s="25" customFormat="1" x14ac:dyDescent="0.2"/>
    <row r="475" s="25" customFormat="1" x14ac:dyDescent="0.2"/>
    <row r="476" s="25" customFormat="1" x14ac:dyDescent="0.2"/>
    <row r="477" s="25" customFormat="1" x14ac:dyDescent="0.2"/>
    <row r="478" s="25" customFormat="1" x14ac:dyDescent="0.2"/>
    <row r="479" s="25" customFormat="1" x14ac:dyDescent="0.2"/>
    <row r="480" s="25" customFormat="1" x14ac:dyDescent="0.2"/>
    <row r="481" s="25" customFormat="1" x14ac:dyDescent="0.2"/>
    <row r="482" s="25" customFormat="1" x14ac:dyDescent="0.2"/>
    <row r="483" s="25" customFormat="1" x14ac:dyDescent="0.2"/>
    <row r="484" s="25" customFormat="1" x14ac:dyDescent="0.2"/>
    <row r="485" s="25" customFormat="1" x14ac:dyDescent="0.2"/>
    <row r="486" s="25" customFormat="1" x14ac:dyDescent="0.2"/>
    <row r="487" s="25" customFormat="1" x14ac:dyDescent="0.2"/>
    <row r="488" s="25" customFormat="1" x14ac:dyDescent="0.2"/>
    <row r="489" s="25" customFormat="1" x14ac:dyDescent="0.2"/>
    <row r="490" s="25" customFormat="1" x14ac:dyDescent="0.2"/>
    <row r="491" s="25" customFormat="1" x14ac:dyDescent="0.2"/>
    <row r="492" s="25" customFormat="1" x14ac:dyDescent="0.2"/>
    <row r="493" s="25" customFormat="1" x14ac:dyDescent="0.2"/>
    <row r="494" s="25" customFormat="1" x14ac:dyDescent="0.2"/>
    <row r="495" s="25" customFormat="1" x14ac:dyDescent="0.2"/>
    <row r="496" s="25" customFormat="1" x14ac:dyDescent="0.2"/>
    <row r="497" s="25" customFormat="1" x14ac:dyDescent="0.2"/>
    <row r="498" s="25" customFormat="1" x14ac:dyDescent="0.2"/>
    <row r="499" s="25" customFormat="1" x14ac:dyDescent="0.2"/>
    <row r="500" s="25" customFormat="1" x14ac:dyDescent="0.2"/>
    <row r="501" s="25" customFormat="1" x14ac:dyDescent="0.2"/>
    <row r="502" s="25" customFormat="1" x14ac:dyDescent="0.2"/>
    <row r="503" s="25" customFormat="1" x14ac:dyDescent="0.2"/>
    <row r="504" s="25" customFormat="1" x14ac:dyDescent="0.2"/>
    <row r="505" s="25" customFormat="1" x14ac:dyDescent="0.2"/>
    <row r="506" s="25" customFormat="1" x14ac:dyDescent="0.2"/>
    <row r="507" s="25" customFormat="1" x14ac:dyDescent="0.2"/>
    <row r="508" s="25" customFormat="1" x14ac:dyDescent="0.2"/>
    <row r="509" s="25" customFormat="1" x14ac:dyDescent="0.2"/>
    <row r="510" s="25" customFormat="1" x14ac:dyDescent="0.2"/>
    <row r="511" s="25" customFormat="1" x14ac:dyDescent="0.2"/>
    <row r="512" s="25" customFormat="1" x14ac:dyDescent="0.2"/>
    <row r="513" s="25" customFormat="1" x14ac:dyDescent="0.2"/>
    <row r="514" s="25" customFormat="1" x14ac:dyDescent="0.2"/>
    <row r="515" s="25" customFormat="1" x14ac:dyDescent="0.2"/>
    <row r="516" s="25" customFormat="1" x14ac:dyDescent="0.2"/>
    <row r="517" s="25" customFormat="1" x14ac:dyDescent="0.2"/>
    <row r="518" s="25" customFormat="1" x14ac:dyDescent="0.2"/>
    <row r="519" s="25" customFormat="1" x14ac:dyDescent="0.2"/>
    <row r="520" s="25" customFormat="1" x14ac:dyDescent="0.2"/>
    <row r="521" s="25" customFormat="1" x14ac:dyDescent="0.2"/>
    <row r="522" s="25" customFormat="1" x14ac:dyDescent="0.2"/>
    <row r="523" s="25" customFormat="1" x14ac:dyDescent="0.2"/>
    <row r="524" s="25" customFormat="1" x14ac:dyDescent="0.2"/>
    <row r="525" s="25" customFormat="1" x14ac:dyDescent="0.2"/>
    <row r="526" s="25" customFormat="1" x14ac:dyDescent="0.2"/>
    <row r="527" s="25" customFormat="1" x14ac:dyDescent="0.2"/>
    <row r="528" s="25" customFormat="1" x14ac:dyDescent="0.2"/>
    <row r="529" s="25" customFormat="1" x14ac:dyDescent="0.2"/>
    <row r="530" s="25" customFormat="1" x14ac:dyDescent="0.2"/>
    <row r="531" s="25" customFormat="1" x14ac:dyDescent="0.2"/>
    <row r="532" s="25" customFormat="1" x14ac:dyDescent="0.2"/>
    <row r="533" s="25" customFormat="1" x14ac:dyDescent="0.2"/>
    <row r="534" s="25" customFormat="1" x14ac:dyDescent="0.2"/>
    <row r="535" s="25" customFormat="1" x14ac:dyDescent="0.2"/>
    <row r="536" s="25" customFormat="1" x14ac:dyDescent="0.2"/>
    <row r="537" s="25" customFormat="1" x14ac:dyDescent="0.2"/>
    <row r="538" s="25" customFormat="1" x14ac:dyDescent="0.2"/>
    <row r="539" s="25" customFormat="1" x14ac:dyDescent="0.2"/>
    <row r="540" s="25" customFormat="1" x14ac:dyDescent="0.2"/>
    <row r="541" s="25" customFormat="1" x14ac:dyDescent="0.2"/>
    <row r="542" s="25" customFormat="1" x14ac:dyDescent="0.2"/>
    <row r="543" s="25" customFormat="1" x14ac:dyDescent="0.2"/>
    <row r="544" s="25" customFormat="1" x14ac:dyDescent="0.2"/>
    <row r="545" s="25" customFormat="1" x14ac:dyDescent="0.2"/>
    <row r="546" s="25" customFormat="1" x14ac:dyDescent="0.2"/>
    <row r="547" s="25" customFormat="1" x14ac:dyDescent="0.2"/>
    <row r="548" s="25" customFormat="1" x14ac:dyDescent="0.2"/>
    <row r="549" s="25" customFormat="1" x14ac:dyDescent="0.2"/>
    <row r="550" s="25" customFormat="1" x14ac:dyDescent="0.2"/>
    <row r="551" s="25" customFormat="1" x14ac:dyDescent="0.2"/>
    <row r="552" s="25" customFormat="1" x14ac:dyDescent="0.2"/>
    <row r="553" s="25" customFormat="1" x14ac:dyDescent="0.2"/>
    <row r="554" s="25" customFormat="1" x14ac:dyDescent="0.2"/>
    <row r="555" s="25" customFormat="1" x14ac:dyDescent="0.2"/>
    <row r="556" s="25" customFormat="1" x14ac:dyDescent="0.2"/>
    <row r="557" s="25" customFormat="1" x14ac:dyDescent="0.2"/>
    <row r="558" s="25" customFormat="1" x14ac:dyDescent="0.2"/>
    <row r="559" s="25" customFormat="1" x14ac:dyDescent="0.2"/>
    <row r="560" s="25" customFormat="1" x14ac:dyDescent="0.2"/>
    <row r="561" s="25" customFormat="1" x14ac:dyDescent="0.2"/>
    <row r="562" s="25" customFormat="1" x14ac:dyDescent="0.2"/>
    <row r="563" s="25" customFormat="1" x14ac:dyDescent="0.2"/>
    <row r="564" s="25" customFormat="1" x14ac:dyDescent="0.2"/>
    <row r="565" s="25" customFormat="1" x14ac:dyDescent="0.2"/>
    <row r="566" s="25" customFormat="1" x14ac:dyDescent="0.2"/>
    <row r="567" s="25" customFormat="1" x14ac:dyDescent="0.2"/>
    <row r="568" s="25" customFormat="1" x14ac:dyDescent="0.2"/>
    <row r="569" s="25" customFormat="1" x14ac:dyDescent="0.2"/>
    <row r="570" s="25" customFormat="1" x14ac:dyDescent="0.2"/>
    <row r="571" s="25" customFormat="1" x14ac:dyDescent="0.2"/>
    <row r="572" s="25" customFormat="1" x14ac:dyDescent="0.2"/>
    <row r="573" s="25" customFormat="1" x14ac:dyDescent="0.2"/>
    <row r="574" s="25" customFormat="1" x14ac:dyDescent="0.2"/>
    <row r="575" s="25" customFormat="1" x14ac:dyDescent="0.2"/>
    <row r="576" s="25" customFormat="1" x14ac:dyDescent="0.2"/>
    <row r="577" s="25" customFormat="1" x14ac:dyDescent="0.2"/>
    <row r="578" s="25" customFormat="1" x14ac:dyDescent="0.2"/>
    <row r="579" s="25" customFormat="1" x14ac:dyDescent="0.2"/>
    <row r="580" s="25" customFormat="1" x14ac:dyDescent="0.2"/>
    <row r="581" s="25" customFormat="1" x14ac:dyDescent="0.2"/>
    <row r="582" s="25" customFormat="1" x14ac:dyDescent="0.2"/>
    <row r="583" s="25" customFormat="1" x14ac:dyDescent="0.2"/>
    <row r="584" s="25" customFormat="1" x14ac:dyDescent="0.2"/>
    <row r="585" s="25" customFormat="1" x14ac:dyDescent="0.2"/>
    <row r="586" s="25" customFormat="1" x14ac:dyDescent="0.2"/>
    <row r="587" s="25" customFormat="1" x14ac:dyDescent="0.2"/>
    <row r="588" s="25" customFormat="1" x14ac:dyDescent="0.2"/>
    <row r="589" s="25" customFormat="1" x14ac:dyDescent="0.2"/>
    <row r="590" s="25" customFormat="1" x14ac:dyDescent="0.2"/>
    <row r="591" s="25" customFormat="1" x14ac:dyDescent="0.2"/>
    <row r="592" s="25" customFormat="1" x14ac:dyDescent="0.2"/>
    <row r="593" s="25" customFormat="1" x14ac:dyDescent="0.2"/>
    <row r="594" s="25" customFormat="1" x14ac:dyDescent="0.2"/>
    <row r="595" s="25" customFormat="1" x14ac:dyDescent="0.2"/>
    <row r="596" s="25" customFormat="1" x14ac:dyDescent="0.2"/>
    <row r="597" s="25" customFormat="1" x14ac:dyDescent="0.2"/>
    <row r="598" s="25" customFormat="1" x14ac:dyDescent="0.2"/>
    <row r="599" s="25" customFormat="1" x14ac:dyDescent="0.2"/>
    <row r="600" s="25" customFormat="1" x14ac:dyDescent="0.2"/>
    <row r="601" s="25" customFormat="1" x14ac:dyDescent="0.2"/>
    <row r="602" s="25" customFormat="1" x14ac:dyDescent="0.2"/>
  </sheetData>
  <mergeCells count="3">
    <mergeCell ref="B2:F2"/>
    <mergeCell ref="B4:K4"/>
    <mergeCell ref="B5:K5"/>
  </mergeCells>
  <pageMargins left="0.75" right="0.75" top="1" bottom="1" header="0.5" footer="0.5"/>
  <pageSetup paperSize="9" orientation="portrait" horizontalDpi="4294967295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540"/>
  <sheetViews>
    <sheetView workbookViewId="0">
      <selection activeCell="I13" sqref="I13"/>
    </sheetView>
  </sheetViews>
  <sheetFormatPr defaultColWidth="9.21875" defaultRowHeight="12.55" x14ac:dyDescent="0.2"/>
  <cols>
    <col min="1" max="1" width="9.21875" style="60"/>
    <col min="2" max="2" width="3.44140625" style="60" bestFit="1" customWidth="1"/>
    <col min="3" max="3" width="40.5546875" style="60" customWidth="1"/>
    <col min="4" max="4" width="18.77734375" style="60" bestFit="1" customWidth="1"/>
    <col min="5" max="7" width="9.21875" style="60"/>
    <col min="8" max="8" width="10" style="60" bestFit="1" customWidth="1"/>
    <col min="9" max="11" width="9.21875" style="60"/>
    <col min="12" max="12" width="4.77734375" style="60" customWidth="1"/>
    <col min="13" max="67" width="9.21875" style="25"/>
    <col min="68" max="16384" width="9.21875" style="60"/>
  </cols>
  <sheetData>
    <row r="1" spans="1:67" s="49" customFormat="1" ht="18.2" thickTop="1" x14ac:dyDescent="0.3">
      <c r="A1" s="46"/>
      <c r="B1" s="8" t="s">
        <v>36</v>
      </c>
      <c r="C1" s="47"/>
      <c r="D1" s="47"/>
      <c r="E1" s="47"/>
      <c r="F1" s="47"/>
      <c r="G1" s="47"/>
      <c r="H1" s="47"/>
      <c r="I1" s="47"/>
      <c r="J1" s="47"/>
      <c r="K1" s="47"/>
      <c r="L1" s="48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</row>
    <row r="2" spans="1:67" s="49" customFormat="1" ht="17.55" x14ac:dyDescent="0.3">
      <c r="A2" s="50"/>
      <c r="B2" s="117" t="s">
        <v>3</v>
      </c>
      <c r="C2" s="117"/>
      <c r="D2" s="117"/>
      <c r="E2" s="117"/>
      <c r="F2" s="117"/>
      <c r="G2" s="51"/>
      <c r="H2" s="52"/>
      <c r="I2" s="52"/>
      <c r="J2" s="52"/>
      <c r="K2" s="52"/>
      <c r="L2" s="53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</row>
    <row r="3" spans="1:67" s="49" customFormat="1" ht="17.55" x14ac:dyDescent="0.3">
      <c r="A3" s="50"/>
      <c r="B3" s="54"/>
      <c r="C3" s="54"/>
      <c r="D3" s="54"/>
      <c r="E3" s="54"/>
      <c r="F3" s="54"/>
      <c r="G3" s="54"/>
      <c r="H3" s="54"/>
      <c r="I3" s="54"/>
      <c r="J3" s="54"/>
      <c r="K3" s="54"/>
      <c r="L3" s="5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</row>
    <row r="4" spans="1:67" s="49" customFormat="1" ht="45.1" customHeight="1" x14ac:dyDescent="0.3">
      <c r="A4" s="50"/>
      <c r="B4" s="118" t="s">
        <v>34</v>
      </c>
      <c r="C4" s="118"/>
      <c r="D4" s="118"/>
      <c r="E4" s="118"/>
      <c r="F4" s="118"/>
      <c r="G4" s="118"/>
      <c r="H4" s="118"/>
      <c r="I4" s="118"/>
      <c r="J4" s="118"/>
      <c r="K4" s="118"/>
      <c r="L4" s="53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</row>
    <row r="5" spans="1:67" s="49" customFormat="1" ht="11.3" customHeight="1" x14ac:dyDescent="0.3">
      <c r="A5" s="50"/>
      <c r="B5" s="54"/>
      <c r="C5" s="54"/>
      <c r="D5" s="54"/>
      <c r="E5" s="56"/>
      <c r="F5" s="121"/>
      <c r="G5" s="121"/>
      <c r="H5" s="57"/>
      <c r="I5" s="57"/>
      <c r="J5" s="54"/>
      <c r="K5" s="54"/>
      <c r="L5" s="53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</row>
    <row r="6" spans="1:67" ht="69.849999999999994" customHeight="1" x14ac:dyDescent="0.3">
      <c r="A6" s="50"/>
      <c r="B6" s="122" t="s">
        <v>35</v>
      </c>
      <c r="C6" s="123"/>
      <c r="D6" s="123"/>
      <c r="E6" s="123"/>
      <c r="F6" s="123"/>
      <c r="G6" s="123"/>
      <c r="H6" s="123"/>
      <c r="I6" s="123"/>
      <c r="J6" s="123"/>
      <c r="K6" s="123"/>
      <c r="L6" s="53"/>
    </row>
    <row r="7" spans="1:67" s="25" customFormat="1" ht="15.85" customHeight="1" x14ac:dyDescent="0.3">
      <c r="A7" s="96"/>
      <c r="B7" s="97"/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1:67" ht="17.55" x14ac:dyDescent="0.3">
      <c r="A8" s="50"/>
      <c r="B8" s="67" t="s">
        <v>4</v>
      </c>
      <c r="D8" s="56"/>
      <c r="E8" s="56"/>
      <c r="F8" s="56"/>
      <c r="G8" s="56"/>
      <c r="H8" s="56"/>
      <c r="I8" s="61"/>
      <c r="J8" s="76"/>
      <c r="K8" s="76"/>
      <c r="L8" s="53"/>
    </row>
    <row r="9" spans="1:67" ht="17.55" x14ac:dyDescent="0.3">
      <c r="A9" s="50"/>
      <c r="B9" s="76"/>
      <c r="C9" s="67"/>
      <c r="D9" s="56"/>
      <c r="E9" s="56"/>
      <c r="F9" s="56"/>
      <c r="G9" s="56"/>
      <c r="H9" s="56"/>
      <c r="I9" s="61"/>
      <c r="J9" s="76"/>
      <c r="K9" s="76"/>
      <c r="L9" s="53"/>
    </row>
    <row r="10" spans="1:67" ht="17.55" x14ac:dyDescent="0.3">
      <c r="A10" s="50"/>
      <c r="B10" s="54"/>
      <c r="C10" s="71" t="s">
        <v>10</v>
      </c>
      <c r="D10" s="93">
        <v>0.11</v>
      </c>
      <c r="E10" s="56"/>
      <c r="F10" s="56"/>
      <c r="G10" s="56"/>
      <c r="H10" s="56"/>
      <c r="I10" s="56"/>
      <c r="J10" s="76"/>
      <c r="K10" s="76"/>
      <c r="L10" s="53"/>
    </row>
    <row r="11" spans="1:67" s="49" customFormat="1" ht="17.55" x14ac:dyDescent="0.3">
      <c r="A11" s="50"/>
      <c r="B11" s="71"/>
      <c r="C11" s="71" t="s">
        <v>11</v>
      </c>
      <c r="D11" s="93">
        <v>7.0000000000000007E-2</v>
      </c>
      <c r="E11" s="56"/>
      <c r="F11" s="56"/>
      <c r="G11" s="56"/>
      <c r="H11" s="56"/>
      <c r="I11" s="76"/>
      <c r="J11" s="76"/>
      <c r="K11" s="71"/>
      <c r="L11" s="53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</row>
    <row r="12" spans="1:67" ht="17.55" x14ac:dyDescent="0.3">
      <c r="A12" s="63"/>
      <c r="B12" s="71"/>
      <c r="C12" s="71" t="s">
        <v>12</v>
      </c>
      <c r="D12" s="94">
        <v>1000000</v>
      </c>
      <c r="E12" s="56"/>
      <c r="F12" s="56"/>
      <c r="G12" s="56"/>
      <c r="H12" s="56"/>
      <c r="I12" s="76"/>
      <c r="J12" s="76"/>
      <c r="K12" s="71"/>
      <c r="L12" s="64"/>
    </row>
    <row r="13" spans="1:67" ht="17.55" x14ac:dyDescent="0.3">
      <c r="A13" s="50"/>
      <c r="B13" s="71"/>
      <c r="C13" s="67"/>
      <c r="D13" s="56"/>
      <c r="E13" s="56"/>
      <c r="F13" s="56"/>
      <c r="G13" s="56"/>
      <c r="H13" s="56"/>
      <c r="I13" s="76"/>
      <c r="J13" s="76"/>
      <c r="K13" s="71"/>
      <c r="L13" s="64"/>
    </row>
    <row r="14" spans="1:67" ht="17.55" x14ac:dyDescent="0.3">
      <c r="A14" s="66"/>
      <c r="B14" s="71"/>
      <c r="C14" s="71" t="s">
        <v>13</v>
      </c>
      <c r="D14" s="92">
        <f>100000*(1+7%)</f>
        <v>107000</v>
      </c>
      <c r="E14" s="59"/>
      <c r="F14" s="59"/>
      <c r="G14" s="59"/>
      <c r="H14" s="56"/>
      <c r="I14" s="76"/>
      <c r="J14" s="76"/>
      <c r="K14" s="71"/>
      <c r="L14" s="64"/>
    </row>
    <row r="15" spans="1:67" ht="17.55" x14ac:dyDescent="0.3">
      <c r="A15" s="50"/>
      <c r="B15" s="71"/>
      <c r="C15" s="81" t="s">
        <v>14</v>
      </c>
      <c r="D15" s="95">
        <f>D14/(D10-D11)</f>
        <v>2675000.0000000005</v>
      </c>
      <c r="E15" s="56"/>
      <c r="F15" s="56"/>
      <c r="G15" s="56"/>
      <c r="H15" s="56"/>
      <c r="I15" s="76"/>
      <c r="J15" s="76"/>
      <c r="K15" s="71"/>
      <c r="L15" s="64"/>
    </row>
    <row r="16" spans="1:67" ht="17.55" x14ac:dyDescent="0.3">
      <c r="A16" s="66"/>
      <c r="B16" s="76"/>
      <c r="C16" s="81" t="s">
        <v>15</v>
      </c>
      <c r="D16" s="95">
        <f>D15-D12</f>
        <v>1675000.0000000005</v>
      </c>
      <c r="E16" s="76"/>
      <c r="F16" s="76"/>
      <c r="G16" s="56"/>
      <c r="H16" s="76"/>
      <c r="I16" s="76"/>
      <c r="J16" s="76"/>
      <c r="K16" s="76"/>
      <c r="L16" s="64"/>
    </row>
    <row r="17" spans="1:12" ht="13.15" thickBot="1" x14ac:dyDescent="0.25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4"/>
    </row>
    <row r="18" spans="1:12" s="25" customFormat="1" ht="13.15" thickTop="1" x14ac:dyDescent="0.2"/>
    <row r="19" spans="1:12" s="25" customFormat="1" x14ac:dyDescent="0.2"/>
    <row r="20" spans="1:12" s="25" customFormat="1" x14ac:dyDescent="0.2"/>
    <row r="21" spans="1:12" s="25" customFormat="1" x14ac:dyDescent="0.2"/>
    <row r="22" spans="1:12" s="25" customFormat="1" x14ac:dyDescent="0.2"/>
    <row r="23" spans="1:12" s="25" customFormat="1" x14ac:dyDescent="0.2"/>
    <row r="24" spans="1:12" s="25" customFormat="1" x14ac:dyDescent="0.2"/>
    <row r="25" spans="1:12" s="25" customFormat="1" x14ac:dyDescent="0.2"/>
    <row r="26" spans="1:12" s="25" customFormat="1" x14ac:dyDescent="0.2"/>
    <row r="27" spans="1:12" s="25" customFormat="1" x14ac:dyDescent="0.2"/>
    <row r="28" spans="1:12" s="25" customFormat="1" x14ac:dyDescent="0.2"/>
    <row r="29" spans="1:12" s="25" customFormat="1" x14ac:dyDescent="0.2"/>
    <row r="30" spans="1:12" s="25" customFormat="1" x14ac:dyDescent="0.2"/>
    <row r="31" spans="1:12" s="25" customFormat="1" x14ac:dyDescent="0.2"/>
    <row r="32" spans="1:12" s="25" customFormat="1" x14ac:dyDescent="0.2"/>
    <row r="33" s="25" customFormat="1" x14ac:dyDescent="0.2"/>
    <row r="34" s="25" customFormat="1" x14ac:dyDescent="0.2"/>
    <row r="35" s="25" customFormat="1" x14ac:dyDescent="0.2"/>
    <row r="36" s="25" customFormat="1" x14ac:dyDescent="0.2"/>
    <row r="37" s="25" customFormat="1" x14ac:dyDescent="0.2"/>
    <row r="38" s="25" customFormat="1" x14ac:dyDescent="0.2"/>
    <row r="39" s="25" customFormat="1" x14ac:dyDescent="0.2"/>
    <row r="40" s="25" customFormat="1" x14ac:dyDescent="0.2"/>
    <row r="41" s="25" customFormat="1" x14ac:dyDescent="0.2"/>
    <row r="42" s="25" customFormat="1" x14ac:dyDescent="0.2"/>
    <row r="43" s="25" customFormat="1" x14ac:dyDescent="0.2"/>
    <row r="44" s="25" customFormat="1" x14ac:dyDescent="0.2"/>
    <row r="45" s="25" customFormat="1" x14ac:dyDescent="0.2"/>
    <row r="46" s="25" customFormat="1" x14ac:dyDescent="0.2"/>
    <row r="47" s="25" customFormat="1" x14ac:dyDescent="0.2"/>
    <row r="48" s="25" customFormat="1" x14ac:dyDescent="0.2"/>
    <row r="49" s="25" customFormat="1" x14ac:dyDescent="0.2"/>
    <row r="50" s="25" customFormat="1" x14ac:dyDescent="0.2"/>
    <row r="51" s="25" customFormat="1" x14ac:dyDescent="0.2"/>
    <row r="52" s="25" customFormat="1" x14ac:dyDescent="0.2"/>
    <row r="53" s="25" customFormat="1" x14ac:dyDescent="0.2"/>
    <row r="54" s="25" customFormat="1" x14ac:dyDescent="0.2"/>
    <row r="55" s="25" customFormat="1" x14ac:dyDescent="0.2"/>
    <row r="56" s="25" customFormat="1" x14ac:dyDescent="0.2"/>
    <row r="57" s="25" customFormat="1" x14ac:dyDescent="0.2"/>
    <row r="58" s="25" customFormat="1" x14ac:dyDescent="0.2"/>
    <row r="59" s="25" customFormat="1" x14ac:dyDescent="0.2"/>
    <row r="60" s="25" customFormat="1" x14ac:dyDescent="0.2"/>
    <row r="61" s="25" customFormat="1" x14ac:dyDescent="0.2"/>
    <row r="62" s="25" customFormat="1" x14ac:dyDescent="0.2"/>
    <row r="63" s="25" customFormat="1" x14ac:dyDescent="0.2"/>
    <row r="64" s="25" customFormat="1" x14ac:dyDescent="0.2"/>
    <row r="65" s="25" customFormat="1" x14ac:dyDescent="0.2"/>
    <row r="66" s="25" customFormat="1" x14ac:dyDescent="0.2"/>
    <row r="67" s="25" customFormat="1" x14ac:dyDescent="0.2"/>
    <row r="68" s="25" customFormat="1" x14ac:dyDescent="0.2"/>
    <row r="69" s="25" customFormat="1" x14ac:dyDescent="0.2"/>
    <row r="70" s="25" customFormat="1" x14ac:dyDescent="0.2"/>
    <row r="71" s="25" customFormat="1" x14ac:dyDescent="0.2"/>
    <row r="72" s="25" customFormat="1" x14ac:dyDescent="0.2"/>
    <row r="73" s="25" customFormat="1" x14ac:dyDescent="0.2"/>
    <row r="74" s="25" customFormat="1" x14ac:dyDescent="0.2"/>
    <row r="75" s="25" customFormat="1" x14ac:dyDescent="0.2"/>
    <row r="76" s="25" customFormat="1" x14ac:dyDescent="0.2"/>
    <row r="77" s="25" customFormat="1" x14ac:dyDescent="0.2"/>
    <row r="78" s="25" customFormat="1" x14ac:dyDescent="0.2"/>
    <row r="79" s="25" customFormat="1" x14ac:dyDescent="0.2"/>
    <row r="8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  <row r="91" s="25" customFormat="1" x14ac:dyDescent="0.2"/>
    <row r="92" s="25" customFormat="1" x14ac:dyDescent="0.2"/>
    <row r="93" s="25" customFormat="1" x14ac:dyDescent="0.2"/>
    <row r="94" s="25" customFormat="1" x14ac:dyDescent="0.2"/>
    <row r="95" s="25" customFormat="1" x14ac:dyDescent="0.2"/>
    <row r="96" s="25" customFormat="1" x14ac:dyDescent="0.2"/>
    <row r="97" s="25" customFormat="1" x14ac:dyDescent="0.2"/>
    <row r="98" s="25" customFormat="1" x14ac:dyDescent="0.2"/>
    <row r="99" s="25" customFormat="1" x14ac:dyDescent="0.2"/>
    <row r="100" s="25" customFormat="1" x14ac:dyDescent="0.2"/>
    <row r="101" s="25" customFormat="1" x14ac:dyDescent="0.2"/>
    <row r="102" s="25" customFormat="1" x14ac:dyDescent="0.2"/>
    <row r="103" s="25" customFormat="1" x14ac:dyDescent="0.2"/>
    <row r="104" s="25" customFormat="1" x14ac:dyDescent="0.2"/>
    <row r="105" s="25" customFormat="1" x14ac:dyDescent="0.2"/>
    <row r="106" s="25" customFormat="1" x14ac:dyDescent="0.2"/>
    <row r="107" s="25" customFormat="1" x14ac:dyDescent="0.2"/>
    <row r="108" s="25" customFormat="1" x14ac:dyDescent="0.2"/>
    <row r="109" s="25" customFormat="1" x14ac:dyDescent="0.2"/>
    <row r="110" s="25" customFormat="1" x14ac:dyDescent="0.2"/>
    <row r="111" s="25" customFormat="1" x14ac:dyDescent="0.2"/>
    <row r="112" s="25" customFormat="1" x14ac:dyDescent="0.2"/>
    <row r="113" s="25" customFormat="1" x14ac:dyDescent="0.2"/>
    <row r="114" s="25" customFormat="1" x14ac:dyDescent="0.2"/>
    <row r="115" s="25" customFormat="1" x14ac:dyDescent="0.2"/>
    <row r="116" s="25" customFormat="1" x14ac:dyDescent="0.2"/>
    <row r="117" s="25" customFormat="1" x14ac:dyDescent="0.2"/>
    <row r="118" s="25" customFormat="1" x14ac:dyDescent="0.2"/>
    <row r="119" s="25" customFormat="1" x14ac:dyDescent="0.2"/>
    <row r="120" s="25" customFormat="1" x14ac:dyDescent="0.2"/>
    <row r="121" s="25" customFormat="1" x14ac:dyDescent="0.2"/>
    <row r="122" s="25" customFormat="1" x14ac:dyDescent="0.2"/>
    <row r="123" s="25" customFormat="1" x14ac:dyDescent="0.2"/>
    <row r="124" s="25" customFormat="1" x14ac:dyDescent="0.2"/>
    <row r="125" s="25" customFormat="1" x14ac:dyDescent="0.2"/>
    <row r="126" s="25" customFormat="1" x14ac:dyDescent="0.2"/>
    <row r="127" s="25" customFormat="1" x14ac:dyDescent="0.2"/>
    <row r="128" s="25" customFormat="1" x14ac:dyDescent="0.2"/>
    <row r="129" s="25" customFormat="1" x14ac:dyDescent="0.2"/>
    <row r="130" s="25" customFormat="1" x14ac:dyDescent="0.2"/>
    <row r="131" s="25" customFormat="1" x14ac:dyDescent="0.2"/>
    <row r="132" s="25" customFormat="1" x14ac:dyDescent="0.2"/>
    <row r="133" s="25" customFormat="1" x14ac:dyDescent="0.2"/>
    <row r="134" s="25" customFormat="1" x14ac:dyDescent="0.2"/>
    <row r="135" s="25" customFormat="1" x14ac:dyDescent="0.2"/>
    <row r="136" s="25" customFormat="1" x14ac:dyDescent="0.2"/>
    <row r="137" s="25" customFormat="1" x14ac:dyDescent="0.2"/>
    <row r="138" s="25" customFormat="1" x14ac:dyDescent="0.2"/>
    <row r="139" s="25" customFormat="1" x14ac:dyDescent="0.2"/>
    <row r="140" s="25" customFormat="1" x14ac:dyDescent="0.2"/>
    <row r="141" s="25" customFormat="1" x14ac:dyDescent="0.2"/>
    <row r="142" s="25" customFormat="1" x14ac:dyDescent="0.2"/>
    <row r="143" s="25" customFormat="1" x14ac:dyDescent="0.2"/>
    <row r="144" s="25" customFormat="1" x14ac:dyDescent="0.2"/>
    <row r="145" s="25" customFormat="1" x14ac:dyDescent="0.2"/>
    <row r="146" s="25" customFormat="1" x14ac:dyDescent="0.2"/>
    <row r="147" s="25" customFormat="1" x14ac:dyDescent="0.2"/>
    <row r="148" s="25" customFormat="1" x14ac:dyDescent="0.2"/>
    <row r="149" s="25" customFormat="1" x14ac:dyDescent="0.2"/>
    <row r="150" s="25" customFormat="1" x14ac:dyDescent="0.2"/>
    <row r="151" s="25" customFormat="1" x14ac:dyDescent="0.2"/>
    <row r="152" s="25" customFormat="1" x14ac:dyDescent="0.2"/>
    <row r="153" s="25" customFormat="1" x14ac:dyDescent="0.2"/>
    <row r="154" s="25" customFormat="1" x14ac:dyDescent="0.2"/>
    <row r="155" s="25" customFormat="1" x14ac:dyDescent="0.2"/>
    <row r="156" s="25" customFormat="1" x14ac:dyDescent="0.2"/>
    <row r="157" s="25" customFormat="1" x14ac:dyDescent="0.2"/>
    <row r="158" s="25" customFormat="1" x14ac:dyDescent="0.2"/>
    <row r="159" s="25" customFormat="1" x14ac:dyDescent="0.2"/>
    <row r="160" s="25" customFormat="1" x14ac:dyDescent="0.2"/>
    <row r="161" s="25" customFormat="1" x14ac:dyDescent="0.2"/>
    <row r="162" s="25" customFormat="1" x14ac:dyDescent="0.2"/>
    <row r="163" s="25" customFormat="1" x14ac:dyDescent="0.2"/>
    <row r="164" s="25" customFormat="1" x14ac:dyDescent="0.2"/>
    <row r="165" s="25" customFormat="1" x14ac:dyDescent="0.2"/>
    <row r="166" s="25" customFormat="1" x14ac:dyDescent="0.2"/>
    <row r="167" s="25" customFormat="1" x14ac:dyDescent="0.2"/>
    <row r="168" s="25" customFormat="1" x14ac:dyDescent="0.2"/>
    <row r="169" s="25" customFormat="1" x14ac:dyDescent="0.2"/>
    <row r="170" s="25" customFormat="1" x14ac:dyDescent="0.2"/>
    <row r="171" s="25" customFormat="1" x14ac:dyDescent="0.2"/>
    <row r="172" s="25" customFormat="1" x14ac:dyDescent="0.2"/>
    <row r="173" s="25" customFormat="1" x14ac:dyDescent="0.2"/>
    <row r="174" s="25" customFormat="1" x14ac:dyDescent="0.2"/>
    <row r="175" s="25" customFormat="1" x14ac:dyDescent="0.2"/>
    <row r="176" s="25" customFormat="1" x14ac:dyDescent="0.2"/>
    <row r="177" s="25" customFormat="1" x14ac:dyDescent="0.2"/>
    <row r="178" s="25" customFormat="1" x14ac:dyDescent="0.2"/>
    <row r="179" s="25" customFormat="1" x14ac:dyDescent="0.2"/>
    <row r="180" s="25" customFormat="1" x14ac:dyDescent="0.2"/>
    <row r="181" s="25" customFormat="1" x14ac:dyDescent="0.2"/>
    <row r="182" s="25" customFormat="1" x14ac:dyDescent="0.2"/>
    <row r="183" s="25" customFormat="1" x14ac:dyDescent="0.2"/>
    <row r="184" s="25" customFormat="1" x14ac:dyDescent="0.2"/>
    <row r="185" s="25" customFormat="1" x14ac:dyDescent="0.2"/>
    <row r="186" s="25" customFormat="1" x14ac:dyDescent="0.2"/>
    <row r="187" s="25" customFormat="1" x14ac:dyDescent="0.2"/>
    <row r="188" s="25" customFormat="1" x14ac:dyDescent="0.2"/>
    <row r="189" s="25" customFormat="1" x14ac:dyDescent="0.2"/>
    <row r="190" s="25" customFormat="1" x14ac:dyDescent="0.2"/>
    <row r="191" s="25" customFormat="1" x14ac:dyDescent="0.2"/>
    <row r="192" s="25" customFormat="1" x14ac:dyDescent="0.2"/>
    <row r="193" s="25" customFormat="1" x14ac:dyDescent="0.2"/>
    <row r="194" s="25" customFormat="1" x14ac:dyDescent="0.2"/>
    <row r="195" s="25" customFormat="1" x14ac:dyDescent="0.2"/>
    <row r="196" s="25" customFormat="1" x14ac:dyDescent="0.2"/>
    <row r="197" s="25" customFormat="1" x14ac:dyDescent="0.2"/>
    <row r="198" s="25" customFormat="1" x14ac:dyDescent="0.2"/>
    <row r="199" s="25" customFormat="1" x14ac:dyDescent="0.2"/>
    <row r="200" s="25" customFormat="1" x14ac:dyDescent="0.2"/>
    <row r="201" s="25" customFormat="1" x14ac:dyDescent="0.2"/>
    <row r="202" s="25" customFormat="1" x14ac:dyDescent="0.2"/>
    <row r="203" s="25" customFormat="1" x14ac:dyDescent="0.2"/>
    <row r="204" s="25" customFormat="1" x14ac:dyDescent="0.2"/>
    <row r="205" s="25" customFormat="1" x14ac:dyDescent="0.2"/>
    <row r="206" s="25" customFormat="1" x14ac:dyDescent="0.2"/>
    <row r="207" s="25" customFormat="1" x14ac:dyDescent="0.2"/>
    <row r="208" s="25" customFormat="1" x14ac:dyDescent="0.2"/>
    <row r="209" s="25" customFormat="1" x14ac:dyDescent="0.2"/>
    <row r="210" s="25" customFormat="1" x14ac:dyDescent="0.2"/>
    <row r="211" s="25" customFormat="1" x14ac:dyDescent="0.2"/>
    <row r="212" s="25" customFormat="1" x14ac:dyDescent="0.2"/>
    <row r="213" s="25" customFormat="1" x14ac:dyDescent="0.2"/>
    <row r="214" s="25" customFormat="1" x14ac:dyDescent="0.2"/>
    <row r="215" s="25" customFormat="1" x14ac:dyDescent="0.2"/>
    <row r="216" s="25" customFormat="1" x14ac:dyDescent="0.2"/>
    <row r="217" s="25" customFormat="1" x14ac:dyDescent="0.2"/>
    <row r="218" s="25" customFormat="1" x14ac:dyDescent="0.2"/>
    <row r="219" s="25" customFormat="1" x14ac:dyDescent="0.2"/>
    <row r="220" s="25" customFormat="1" x14ac:dyDescent="0.2"/>
    <row r="221" s="25" customFormat="1" x14ac:dyDescent="0.2"/>
    <row r="222" s="25" customFormat="1" x14ac:dyDescent="0.2"/>
    <row r="223" s="25" customFormat="1" x14ac:dyDescent="0.2"/>
    <row r="224" s="25" customFormat="1" x14ac:dyDescent="0.2"/>
    <row r="225" s="25" customFormat="1" x14ac:dyDescent="0.2"/>
    <row r="226" s="25" customFormat="1" x14ac:dyDescent="0.2"/>
    <row r="227" s="25" customFormat="1" x14ac:dyDescent="0.2"/>
    <row r="228" s="25" customFormat="1" x14ac:dyDescent="0.2"/>
    <row r="229" s="25" customFormat="1" x14ac:dyDescent="0.2"/>
    <row r="230" s="25" customFormat="1" x14ac:dyDescent="0.2"/>
    <row r="231" s="25" customFormat="1" x14ac:dyDescent="0.2"/>
    <row r="232" s="25" customFormat="1" x14ac:dyDescent="0.2"/>
    <row r="233" s="25" customFormat="1" x14ac:dyDescent="0.2"/>
    <row r="234" s="25" customFormat="1" x14ac:dyDescent="0.2"/>
    <row r="235" s="25" customFormat="1" x14ac:dyDescent="0.2"/>
    <row r="236" s="25" customFormat="1" x14ac:dyDescent="0.2"/>
    <row r="237" s="25" customFormat="1" x14ac:dyDescent="0.2"/>
    <row r="238" s="25" customFormat="1" x14ac:dyDescent="0.2"/>
    <row r="239" s="25" customFormat="1" x14ac:dyDescent="0.2"/>
    <row r="240" s="25" customFormat="1" x14ac:dyDescent="0.2"/>
    <row r="241" s="25" customFormat="1" x14ac:dyDescent="0.2"/>
    <row r="242" s="25" customFormat="1" x14ac:dyDescent="0.2"/>
    <row r="243" s="25" customFormat="1" x14ac:dyDescent="0.2"/>
    <row r="244" s="25" customFormat="1" x14ac:dyDescent="0.2"/>
    <row r="245" s="25" customFormat="1" x14ac:dyDescent="0.2"/>
    <row r="246" s="25" customFormat="1" x14ac:dyDescent="0.2"/>
    <row r="247" s="25" customFormat="1" x14ac:dyDescent="0.2"/>
    <row r="248" s="25" customFormat="1" x14ac:dyDescent="0.2"/>
    <row r="249" s="25" customFormat="1" x14ac:dyDescent="0.2"/>
    <row r="250" s="25" customFormat="1" x14ac:dyDescent="0.2"/>
    <row r="251" s="25" customFormat="1" x14ac:dyDescent="0.2"/>
    <row r="252" s="25" customFormat="1" x14ac:dyDescent="0.2"/>
    <row r="253" s="25" customFormat="1" x14ac:dyDescent="0.2"/>
    <row r="254" s="25" customFormat="1" x14ac:dyDescent="0.2"/>
    <row r="255" s="25" customFormat="1" x14ac:dyDescent="0.2"/>
    <row r="256" s="25" customFormat="1" x14ac:dyDescent="0.2"/>
    <row r="257" s="25" customFormat="1" x14ac:dyDescent="0.2"/>
    <row r="258" s="25" customFormat="1" x14ac:dyDescent="0.2"/>
    <row r="259" s="25" customFormat="1" x14ac:dyDescent="0.2"/>
    <row r="260" s="25" customFormat="1" x14ac:dyDescent="0.2"/>
    <row r="261" s="25" customFormat="1" x14ac:dyDescent="0.2"/>
    <row r="262" s="25" customFormat="1" x14ac:dyDescent="0.2"/>
    <row r="263" s="25" customFormat="1" x14ac:dyDescent="0.2"/>
    <row r="264" s="25" customFormat="1" x14ac:dyDescent="0.2"/>
    <row r="265" s="25" customFormat="1" x14ac:dyDescent="0.2"/>
    <row r="266" s="25" customFormat="1" x14ac:dyDescent="0.2"/>
    <row r="267" s="25" customFormat="1" x14ac:dyDescent="0.2"/>
    <row r="268" s="25" customFormat="1" x14ac:dyDescent="0.2"/>
    <row r="269" s="25" customFormat="1" x14ac:dyDescent="0.2"/>
    <row r="270" s="25" customFormat="1" x14ac:dyDescent="0.2"/>
    <row r="271" s="25" customFormat="1" x14ac:dyDescent="0.2"/>
    <row r="272" s="25" customFormat="1" x14ac:dyDescent="0.2"/>
    <row r="273" s="25" customFormat="1" x14ac:dyDescent="0.2"/>
    <row r="274" s="25" customFormat="1" x14ac:dyDescent="0.2"/>
    <row r="275" s="25" customFormat="1" x14ac:dyDescent="0.2"/>
    <row r="276" s="25" customFormat="1" x14ac:dyDescent="0.2"/>
    <row r="277" s="25" customFormat="1" x14ac:dyDescent="0.2"/>
    <row r="278" s="25" customFormat="1" x14ac:dyDescent="0.2"/>
    <row r="279" s="25" customFormat="1" x14ac:dyDescent="0.2"/>
    <row r="280" s="25" customFormat="1" x14ac:dyDescent="0.2"/>
    <row r="281" s="25" customFormat="1" x14ac:dyDescent="0.2"/>
    <row r="282" s="25" customFormat="1" x14ac:dyDescent="0.2"/>
    <row r="283" s="25" customFormat="1" x14ac:dyDescent="0.2"/>
    <row r="284" s="25" customFormat="1" x14ac:dyDescent="0.2"/>
    <row r="285" s="25" customFormat="1" x14ac:dyDescent="0.2"/>
    <row r="286" s="25" customFormat="1" x14ac:dyDescent="0.2"/>
    <row r="287" s="25" customFormat="1" x14ac:dyDescent="0.2"/>
    <row r="288" s="25" customFormat="1" x14ac:dyDescent="0.2"/>
    <row r="289" s="25" customFormat="1" x14ac:dyDescent="0.2"/>
    <row r="290" s="25" customFormat="1" x14ac:dyDescent="0.2"/>
    <row r="291" s="25" customFormat="1" x14ac:dyDescent="0.2"/>
    <row r="292" s="25" customFormat="1" x14ac:dyDescent="0.2"/>
    <row r="293" s="25" customFormat="1" x14ac:dyDescent="0.2"/>
    <row r="294" s="25" customFormat="1" x14ac:dyDescent="0.2"/>
    <row r="295" s="25" customFormat="1" x14ac:dyDescent="0.2"/>
    <row r="296" s="25" customFormat="1" x14ac:dyDescent="0.2"/>
    <row r="297" s="25" customFormat="1" x14ac:dyDescent="0.2"/>
    <row r="298" s="25" customFormat="1" x14ac:dyDescent="0.2"/>
    <row r="299" s="25" customFormat="1" x14ac:dyDescent="0.2"/>
    <row r="300" s="25" customFormat="1" x14ac:dyDescent="0.2"/>
    <row r="301" s="25" customFormat="1" x14ac:dyDescent="0.2"/>
    <row r="302" s="25" customFormat="1" x14ac:dyDescent="0.2"/>
    <row r="303" s="25" customFormat="1" x14ac:dyDescent="0.2"/>
    <row r="304" s="25" customFormat="1" x14ac:dyDescent="0.2"/>
    <row r="305" s="25" customFormat="1" x14ac:dyDescent="0.2"/>
    <row r="306" s="25" customFormat="1" x14ac:dyDescent="0.2"/>
    <row r="307" s="25" customFormat="1" x14ac:dyDescent="0.2"/>
    <row r="308" s="25" customFormat="1" x14ac:dyDescent="0.2"/>
    <row r="309" s="25" customFormat="1" x14ac:dyDescent="0.2"/>
    <row r="310" s="25" customFormat="1" x14ac:dyDescent="0.2"/>
    <row r="311" s="25" customFormat="1" x14ac:dyDescent="0.2"/>
    <row r="312" s="25" customFormat="1" x14ac:dyDescent="0.2"/>
    <row r="313" s="25" customFormat="1" x14ac:dyDescent="0.2"/>
    <row r="314" s="25" customFormat="1" x14ac:dyDescent="0.2"/>
    <row r="315" s="25" customFormat="1" x14ac:dyDescent="0.2"/>
    <row r="316" s="25" customFormat="1" x14ac:dyDescent="0.2"/>
    <row r="317" s="25" customFormat="1" x14ac:dyDescent="0.2"/>
    <row r="318" s="25" customFormat="1" x14ac:dyDescent="0.2"/>
    <row r="319" s="25" customFormat="1" x14ac:dyDescent="0.2"/>
    <row r="320" s="25" customFormat="1" x14ac:dyDescent="0.2"/>
    <row r="321" s="25" customFormat="1" x14ac:dyDescent="0.2"/>
    <row r="322" s="25" customFormat="1" x14ac:dyDescent="0.2"/>
    <row r="323" s="25" customFormat="1" x14ac:dyDescent="0.2"/>
    <row r="324" s="25" customFormat="1" x14ac:dyDescent="0.2"/>
    <row r="325" s="25" customFormat="1" x14ac:dyDescent="0.2"/>
    <row r="326" s="25" customFormat="1" x14ac:dyDescent="0.2"/>
    <row r="327" s="25" customFormat="1" x14ac:dyDescent="0.2"/>
    <row r="328" s="25" customFormat="1" x14ac:dyDescent="0.2"/>
    <row r="329" s="25" customFormat="1" x14ac:dyDescent="0.2"/>
    <row r="330" s="25" customFormat="1" x14ac:dyDescent="0.2"/>
    <row r="331" s="25" customFormat="1" x14ac:dyDescent="0.2"/>
    <row r="332" s="25" customFormat="1" x14ac:dyDescent="0.2"/>
    <row r="333" s="25" customFormat="1" x14ac:dyDescent="0.2"/>
    <row r="334" s="25" customFormat="1" x14ac:dyDescent="0.2"/>
    <row r="335" s="25" customFormat="1" x14ac:dyDescent="0.2"/>
    <row r="336" s="25" customFormat="1" x14ac:dyDescent="0.2"/>
    <row r="337" s="25" customFormat="1" x14ac:dyDescent="0.2"/>
    <row r="338" s="25" customFormat="1" x14ac:dyDescent="0.2"/>
    <row r="339" s="25" customFormat="1" x14ac:dyDescent="0.2"/>
    <row r="340" s="25" customFormat="1" x14ac:dyDescent="0.2"/>
    <row r="341" s="25" customFormat="1" x14ac:dyDescent="0.2"/>
    <row r="342" s="25" customFormat="1" x14ac:dyDescent="0.2"/>
    <row r="343" s="25" customFormat="1" x14ac:dyDescent="0.2"/>
    <row r="344" s="25" customFormat="1" x14ac:dyDescent="0.2"/>
    <row r="345" s="25" customFormat="1" x14ac:dyDescent="0.2"/>
    <row r="346" s="25" customFormat="1" x14ac:dyDescent="0.2"/>
    <row r="347" s="25" customFormat="1" x14ac:dyDescent="0.2"/>
    <row r="348" s="25" customFormat="1" x14ac:dyDescent="0.2"/>
    <row r="349" s="25" customFormat="1" x14ac:dyDescent="0.2"/>
    <row r="350" s="25" customFormat="1" x14ac:dyDescent="0.2"/>
    <row r="351" s="25" customFormat="1" x14ac:dyDescent="0.2"/>
    <row r="352" s="25" customFormat="1" x14ac:dyDescent="0.2"/>
    <row r="353" s="25" customFormat="1" x14ac:dyDescent="0.2"/>
    <row r="354" s="25" customFormat="1" x14ac:dyDescent="0.2"/>
    <row r="355" s="25" customFormat="1" x14ac:dyDescent="0.2"/>
    <row r="356" s="25" customFormat="1" x14ac:dyDescent="0.2"/>
    <row r="357" s="25" customFormat="1" x14ac:dyDescent="0.2"/>
    <row r="358" s="25" customFormat="1" x14ac:dyDescent="0.2"/>
    <row r="359" s="25" customFormat="1" x14ac:dyDescent="0.2"/>
    <row r="360" s="25" customFormat="1" x14ac:dyDescent="0.2"/>
    <row r="361" s="25" customFormat="1" x14ac:dyDescent="0.2"/>
    <row r="362" s="25" customFormat="1" x14ac:dyDescent="0.2"/>
    <row r="363" s="25" customFormat="1" x14ac:dyDescent="0.2"/>
    <row r="364" s="25" customFormat="1" x14ac:dyDescent="0.2"/>
    <row r="365" s="25" customFormat="1" x14ac:dyDescent="0.2"/>
    <row r="366" s="25" customFormat="1" x14ac:dyDescent="0.2"/>
    <row r="367" s="25" customFormat="1" x14ac:dyDescent="0.2"/>
    <row r="368" s="25" customFormat="1" x14ac:dyDescent="0.2"/>
    <row r="369" s="25" customFormat="1" x14ac:dyDescent="0.2"/>
    <row r="370" s="25" customFormat="1" x14ac:dyDescent="0.2"/>
    <row r="371" s="25" customFormat="1" x14ac:dyDescent="0.2"/>
    <row r="372" s="25" customFormat="1" x14ac:dyDescent="0.2"/>
    <row r="373" s="25" customFormat="1" x14ac:dyDescent="0.2"/>
    <row r="374" s="25" customFormat="1" x14ac:dyDescent="0.2"/>
    <row r="375" s="25" customFormat="1" x14ac:dyDescent="0.2"/>
    <row r="376" s="25" customFormat="1" x14ac:dyDescent="0.2"/>
    <row r="377" s="25" customFormat="1" x14ac:dyDescent="0.2"/>
    <row r="378" s="25" customFormat="1" x14ac:dyDescent="0.2"/>
    <row r="379" s="25" customFormat="1" x14ac:dyDescent="0.2"/>
    <row r="380" s="25" customFormat="1" x14ac:dyDescent="0.2"/>
    <row r="381" s="25" customFormat="1" x14ac:dyDescent="0.2"/>
    <row r="382" s="25" customFormat="1" x14ac:dyDescent="0.2"/>
    <row r="383" s="25" customFormat="1" x14ac:dyDescent="0.2"/>
    <row r="384" s="25" customFormat="1" x14ac:dyDescent="0.2"/>
    <row r="385" s="25" customFormat="1" x14ac:dyDescent="0.2"/>
    <row r="386" s="25" customFormat="1" x14ac:dyDescent="0.2"/>
    <row r="387" s="25" customFormat="1" x14ac:dyDescent="0.2"/>
    <row r="388" s="25" customFormat="1" x14ac:dyDescent="0.2"/>
    <row r="389" s="25" customFormat="1" x14ac:dyDescent="0.2"/>
    <row r="390" s="25" customFormat="1" x14ac:dyDescent="0.2"/>
    <row r="391" s="25" customFormat="1" x14ac:dyDescent="0.2"/>
    <row r="392" s="25" customFormat="1" x14ac:dyDescent="0.2"/>
    <row r="393" s="25" customFormat="1" x14ac:dyDescent="0.2"/>
    <row r="394" s="25" customFormat="1" x14ac:dyDescent="0.2"/>
    <row r="395" s="25" customFormat="1" x14ac:dyDescent="0.2"/>
    <row r="396" s="25" customFormat="1" x14ac:dyDescent="0.2"/>
    <row r="397" s="25" customFormat="1" x14ac:dyDescent="0.2"/>
    <row r="398" s="25" customFormat="1" x14ac:dyDescent="0.2"/>
    <row r="399" s="25" customFormat="1" x14ac:dyDescent="0.2"/>
    <row r="400" s="25" customFormat="1" x14ac:dyDescent="0.2"/>
    <row r="401" s="25" customFormat="1" x14ac:dyDescent="0.2"/>
    <row r="402" s="25" customFormat="1" x14ac:dyDescent="0.2"/>
    <row r="403" s="25" customFormat="1" x14ac:dyDescent="0.2"/>
    <row r="404" s="25" customFormat="1" x14ac:dyDescent="0.2"/>
    <row r="405" s="25" customFormat="1" x14ac:dyDescent="0.2"/>
    <row r="406" s="25" customFormat="1" x14ac:dyDescent="0.2"/>
    <row r="407" s="25" customFormat="1" x14ac:dyDescent="0.2"/>
    <row r="408" s="25" customFormat="1" x14ac:dyDescent="0.2"/>
    <row r="409" s="25" customFormat="1" x14ac:dyDescent="0.2"/>
    <row r="410" s="25" customFormat="1" x14ac:dyDescent="0.2"/>
    <row r="411" s="25" customFormat="1" x14ac:dyDescent="0.2"/>
    <row r="412" s="25" customFormat="1" x14ac:dyDescent="0.2"/>
    <row r="413" s="25" customFormat="1" x14ac:dyDescent="0.2"/>
    <row r="414" s="25" customFormat="1" x14ac:dyDescent="0.2"/>
    <row r="415" s="25" customFormat="1" x14ac:dyDescent="0.2"/>
    <row r="416" s="25" customFormat="1" x14ac:dyDescent="0.2"/>
    <row r="417" s="25" customFormat="1" x14ac:dyDescent="0.2"/>
    <row r="418" s="25" customFormat="1" x14ac:dyDescent="0.2"/>
    <row r="419" s="25" customFormat="1" x14ac:dyDescent="0.2"/>
    <row r="420" s="25" customFormat="1" x14ac:dyDescent="0.2"/>
    <row r="421" s="25" customFormat="1" x14ac:dyDescent="0.2"/>
    <row r="422" s="25" customFormat="1" x14ac:dyDescent="0.2"/>
    <row r="423" s="25" customFormat="1" x14ac:dyDescent="0.2"/>
    <row r="424" s="25" customFormat="1" x14ac:dyDescent="0.2"/>
    <row r="425" s="25" customFormat="1" x14ac:dyDescent="0.2"/>
    <row r="426" s="25" customFormat="1" x14ac:dyDescent="0.2"/>
    <row r="427" s="25" customFormat="1" x14ac:dyDescent="0.2"/>
    <row r="428" s="25" customFormat="1" x14ac:dyDescent="0.2"/>
    <row r="429" s="25" customFormat="1" x14ac:dyDescent="0.2"/>
    <row r="430" s="25" customFormat="1" x14ac:dyDescent="0.2"/>
    <row r="431" s="25" customFormat="1" x14ac:dyDescent="0.2"/>
    <row r="432" s="25" customFormat="1" x14ac:dyDescent="0.2"/>
    <row r="433" s="25" customFormat="1" x14ac:dyDescent="0.2"/>
    <row r="434" s="25" customFormat="1" x14ac:dyDescent="0.2"/>
    <row r="435" s="25" customFormat="1" x14ac:dyDescent="0.2"/>
    <row r="436" s="25" customFormat="1" x14ac:dyDescent="0.2"/>
    <row r="437" s="25" customFormat="1" x14ac:dyDescent="0.2"/>
    <row r="438" s="25" customFormat="1" x14ac:dyDescent="0.2"/>
    <row r="439" s="25" customFormat="1" x14ac:dyDescent="0.2"/>
    <row r="440" s="25" customFormat="1" x14ac:dyDescent="0.2"/>
    <row r="441" s="25" customFormat="1" x14ac:dyDescent="0.2"/>
    <row r="442" s="25" customFormat="1" x14ac:dyDescent="0.2"/>
    <row r="443" s="25" customFormat="1" x14ac:dyDescent="0.2"/>
    <row r="444" s="25" customFormat="1" x14ac:dyDescent="0.2"/>
    <row r="445" s="25" customFormat="1" x14ac:dyDescent="0.2"/>
    <row r="446" s="25" customFormat="1" x14ac:dyDescent="0.2"/>
    <row r="447" s="25" customFormat="1" x14ac:dyDescent="0.2"/>
    <row r="448" s="25" customFormat="1" x14ac:dyDescent="0.2"/>
    <row r="449" s="25" customFormat="1" x14ac:dyDescent="0.2"/>
    <row r="450" s="25" customFormat="1" x14ac:dyDescent="0.2"/>
    <row r="451" s="25" customFormat="1" x14ac:dyDescent="0.2"/>
    <row r="452" s="25" customFormat="1" x14ac:dyDescent="0.2"/>
    <row r="453" s="25" customFormat="1" x14ac:dyDescent="0.2"/>
    <row r="454" s="25" customFormat="1" x14ac:dyDescent="0.2"/>
    <row r="455" s="25" customFormat="1" x14ac:dyDescent="0.2"/>
    <row r="456" s="25" customFormat="1" x14ac:dyDescent="0.2"/>
    <row r="457" s="25" customFormat="1" x14ac:dyDescent="0.2"/>
    <row r="458" s="25" customFormat="1" x14ac:dyDescent="0.2"/>
    <row r="459" s="25" customFormat="1" x14ac:dyDescent="0.2"/>
    <row r="460" s="25" customFormat="1" x14ac:dyDescent="0.2"/>
    <row r="461" s="25" customFormat="1" x14ac:dyDescent="0.2"/>
    <row r="462" s="25" customFormat="1" x14ac:dyDescent="0.2"/>
    <row r="463" s="25" customFormat="1" x14ac:dyDescent="0.2"/>
    <row r="464" s="25" customFormat="1" x14ac:dyDescent="0.2"/>
    <row r="465" s="25" customFormat="1" x14ac:dyDescent="0.2"/>
    <row r="466" s="25" customFormat="1" x14ac:dyDescent="0.2"/>
    <row r="467" s="25" customFormat="1" x14ac:dyDescent="0.2"/>
    <row r="468" s="25" customFormat="1" x14ac:dyDescent="0.2"/>
    <row r="469" s="25" customFormat="1" x14ac:dyDescent="0.2"/>
    <row r="470" s="25" customFormat="1" x14ac:dyDescent="0.2"/>
    <row r="471" s="25" customFormat="1" x14ac:dyDescent="0.2"/>
    <row r="472" s="25" customFormat="1" x14ac:dyDescent="0.2"/>
    <row r="473" s="25" customFormat="1" x14ac:dyDescent="0.2"/>
    <row r="474" s="25" customFormat="1" x14ac:dyDescent="0.2"/>
    <row r="475" s="25" customFormat="1" x14ac:dyDescent="0.2"/>
    <row r="476" s="25" customFormat="1" x14ac:dyDescent="0.2"/>
    <row r="477" s="25" customFormat="1" x14ac:dyDescent="0.2"/>
    <row r="478" s="25" customFormat="1" x14ac:dyDescent="0.2"/>
    <row r="479" s="25" customFormat="1" x14ac:dyDescent="0.2"/>
    <row r="480" s="25" customFormat="1" x14ac:dyDescent="0.2"/>
    <row r="481" s="25" customFormat="1" x14ac:dyDescent="0.2"/>
    <row r="482" s="25" customFormat="1" x14ac:dyDescent="0.2"/>
    <row r="483" s="25" customFormat="1" x14ac:dyDescent="0.2"/>
    <row r="484" s="25" customFormat="1" x14ac:dyDescent="0.2"/>
    <row r="485" s="25" customFormat="1" x14ac:dyDescent="0.2"/>
    <row r="486" s="25" customFormat="1" x14ac:dyDescent="0.2"/>
    <row r="487" s="25" customFormat="1" x14ac:dyDescent="0.2"/>
    <row r="488" s="25" customFormat="1" x14ac:dyDescent="0.2"/>
    <row r="489" s="25" customFormat="1" x14ac:dyDescent="0.2"/>
    <row r="490" s="25" customFormat="1" x14ac:dyDescent="0.2"/>
    <row r="491" s="25" customFormat="1" x14ac:dyDescent="0.2"/>
    <row r="492" s="25" customFormat="1" x14ac:dyDescent="0.2"/>
    <row r="493" s="25" customFormat="1" x14ac:dyDescent="0.2"/>
    <row r="494" s="25" customFormat="1" x14ac:dyDescent="0.2"/>
    <row r="495" s="25" customFormat="1" x14ac:dyDescent="0.2"/>
    <row r="496" s="25" customFormat="1" x14ac:dyDescent="0.2"/>
    <row r="497" s="25" customFormat="1" x14ac:dyDescent="0.2"/>
    <row r="498" s="25" customFormat="1" x14ac:dyDescent="0.2"/>
    <row r="499" s="25" customFormat="1" x14ac:dyDescent="0.2"/>
    <row r="500" s="25" customFormat="1" x14ac:dyDescent="0.2"/>
    <row r="501" s="25" customFormat="1" x14ac:dyDescent="0.2"/>
    <row r="502" s="25" customFormat="1" x14ac:dyDescent="0.2"/>
    <row r="503" s="25" customFormat="1" x14ac:dyDescent="0.2"/>
    <row r="504" s="25" customFormat="1" x14ac:dyDescent="0.2"/>
    <row r="505" s="25" customFormat="1" x14ac:dyDescent="0.2"/>
    <row r="506" s="25" customFormat="1" x14ac:dyDescent="0.2"/>
    <row r="507" s="25" customFormat="1" x14ac:dyDescent="0.2"/>
    <row r="508" s="25" customFormat="1" x14ac:dyDescent="0.2"/>
    <row r="509" s="25" customFormat="1" x14ac:dyDescent="0.2"/>
    <row r="510" s="25" customFormat="1" x14ac:dyDescent="0.2"/>
    <row r="511" s="25" customFormat="1" x14ac:dyDescent="0.2"/>
    <row r="512" s="25" customFormat="1" x14ac:dyDescent="0.2"/>
    <row r="513" s="25" customFormat="1" x14ac:dyDescent="0.2"/>
    <row r="514" s="25" customFormat="1" x14ac:dyDescent="0.2"/>
    <row r="515" s="25" customFormat="1" x14ac:dyDescent="0.2"/>
    <row r="516" s="25" customFormat="1" x14ac:dyDescent="0.2"/>
    <row r="517" s="25" customFormat="1" x14ac:dyDescent="0.2"/>
    <row r="518" s="25" customFormat="1" x14ac:dyDescent="0.2"/>
    <row r="519" s="25" customFormat="1" x14ac:dyDescent="0.2"/>
    <row r="520" s="25" customFormat="1" x14ac:dyDescent="0.2"/>
    <row r="521" s="25" customFormat="1" x14ac:dyDescent="0.2"/>
    <row r="522" s="25" customFormat="1" x14ac:dyDescent="0.2"/>
    <row r="523" s="25" customFormat="1" x14ac:dyDescent="0.2"/>
    <row r="524" s="25" customFormat="1" x14ac:dyDescent="0.2"/>
    <row r="525" s="25" customFormat="1" x14ac:dyDescent="0.2"/>
    <row r="526" s="25" customFormat="1" x14ac:dyDescent="0.2"/>
    <row r="527" s="25" customFormat="1" x14ac:dyDescent="0.2"/>
    <row r="528" s="25" customFormat="1" x14ac:dyDescent="0.2"/>
    <row r="529" s="25" customFormat="1" x14ac:dyDescent="0.2"/>
    <row r="530" s="25" customFormat="1" x14ac:dyDescent="0.2"/>
    <row r="531" s="25" customFormat="1" x14ac:dyDescent="0.2"/>
    <row r="532" s="25" customFormat="1" x14ac:dyDescent="0.2"/>
    <row r="533" s="25" customFormat="1" x14ac:dyDescent="0.2"/>
    <row r="534" s="25" customFormat="1" x14ac:dyDescent="0.2"/>
    <row r="535" s="25" customFormat="1" x14ac:dyDescent="0.2"/>
    <row r="536" s="25" customFormat="1" x14ac:dyDescent="0.2"/>
    <row r="537" s="25" customFormat="1" x14ac:dyDescent="0.2"/>
    <row r="538" s="25" customFormat="1" x14ac:dyDescent="0.2"/>
    <row r="539" s="25" customFormat="1" x14ac:dyDescent="0.2"/>
    <row r="540" s="25" customFormat="1" x14ac:dyDescent="0.2"/>
  </sheetData>
  <mergeCells count="4">
    <mergeCell ref="B2:F2"/>
    <mergeCell ref="B4:K4"/>
    <mergeCell ref="F5:G5"/>
    <mergeCell ref="B6:K6"/>
  </mergeCells>
  <pageMargins left="0.75" right="0.75" top="1" bottom="1" header="0.5" footer="0.5"/>
  <pageSetup paperSize="9" orientation="portrait" horizontalDpi="4294967295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Copertina</vt:lpstr>
      <vt:lpstr>1</vt:lpstr>
      <vt:lpstr>2</vt:lpstr>
      <vt:lpstr>3</vt:lpstr>
    </vt:vector>
  </TitlesOfParts>
  <Company>Texas State University-San Marcos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jp40</dc:creator>
  <cp:lastModifiedBy>Andrea Quintiliani</cp:lastModifiedBy>
  <cp:lastPrinted>2010-05-12T14:21:16Z</cp:lastPrinted>
  <dcterms:created xsi:type="dcterms:W3CDTF">2006-10-03T03:26:27Z</dcterms:created>
  <dcterms:modified xsi:type="dcterms:W3CDTF">2025-12-16T11:08:05Z</dcterms:modified>
</cp:coreProperties>
</file>